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Users/lauriecook/Documents/North Syracuse/Website administration/Website revision/2017 website documents to transfer/Athletics/Girls' Bowling/"/>
    </mc:Choice>
  </mc:AlternateContent>
  <bookViews>
    <workbookView xWindow="8220" yWindow="460" windowWidth="13280" windowHeight="11340"/>
  </bookViews>
  <sheets>
    <sheet name="MASTER" sheetId="9" r:id="rId1"/>
    <sheet name="Point Race" sheetId="4" r:id="rId2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1" i="9" l="1"/>
  <c r="F411" i="9"/>
  <c r="E411" i="9"/>
  <c r="D411" i="9"/>
  <c r="C411" i="9"/>
  <c r="B411" i="9"/>
  <c r="I410" i="9"/>
  <c r="F410" i="9"/>
  <c r="E410" i="9"/>
  <c r="D410" i="9"/>
  <c r="C410" i="9"/>
  <c r="B410" i="9"/>
  <c r="L378" i="9"/>
  <c r="K380" i="9"/>
  <c r="L380" i="9"/>
  <c r="K379" i="9"/>
  <c r="L379" i="9"/>
  <c r="K378" i="9"/>
  <c r="K376" i="9"/>
  <c r="J382" i="9"/>
  <c r="J383" i="9"/>
  <c r="I382" i="9"/>
  <c r="H382" i="9"/>
  <c r="H383" i="9"/>
  <c r="G382" i="9"/>
  <c r="G383" i="9"/>
  <c r="F382" i="9"/>
  <c r="F383" i="9"/>
  <c r="E382" i="9"/>
  <c r="D382" i="9"/>
  <c r="D383" i="9"/>
  <c r="C382" i="9"/>
  <c r="C383" i="9"/>
  <c r="B382" i="9"/>
  <c r="B383" i="9"/>
  <c r="K387" i="9"/>
  <c r="J386" i="9"/>
  <c r="I386" i="9"/>
  <c r="H386" i="9"/>
  <c r="G386" i="9"/>
  <c r="F386" i="9"/>
  <c r="E386" i="9"/>
  <c r="D386" i="9"/>
  <c r="C386" i="9"/>
  <c r="B386" i="9"/>
  <c r="K385" i="9"/>
  <c r="K384" i="9"/>
  <c r="I383" i="9"/>
  <c r="E383" i="9"/>
  <c r="K381" i="9"/>
  <c r="K377" i="9"/>
  <c r="L377" i="9"/>
  <c r="K375" i="9"/>
  <c r="L375" i="9"/>
  <c r="L385" i="9"/>
  <c r="K382" i="9"/>
  <c r="L376" i="9"/>
  <c r="L382" i="9"/>
  <c r="J94" i="9"/>
  <c r="I94" i="9"/>
  <c r="H94" i="9"/>
  <c r="G94" i="9"/>
  <c r="F94" i="9"/>
  <c r="E94" i="9"/>
  <c r="D94" i="9"/>
  <c r="C94" i="9"/>
  <c r="B94" i="9"/>
  <c r="K362" i="9"/>
  <c r="K361" i="9"/>
  <c r="K360" i="9"/>
  <c r="J89" i="9"/>
  <c r="I89" i="9"/>
  <c r="H89" i="9"/>
  <c r="G89" i="9"/>
  <c r="F89" i="9"/>
  <c r="E89" i="9"/>
  <c r="D89" i="9"/>
  <c r="C89" i="9"/>
  <c r="B89" i="9"/>
  <c r="N38" i="4"/>
  <c r="M38" i="4"/>
  <c r="J38" i="4"/>
  <c r="L38" i="4"/>
  <c r="K38" i="4"/>
  <c r="I38" i="4"/>
  <c r="G38" i="4"/>
  <c r="H38" i="4"/>
  <c r="F38" i="4"/>
  <c r="J416" i="9"/>
  <c r="I416" i="9"/>
  <c r="H416" i="9"/>
  <c r="G416" i="9"/>
  <c r="F416" i="9"/>
  <c r="E416" i="9"/>
  <c r="D416" i="9"/>
  <c r="C416" i="9"/>
  <c r="B416" i="9"/>
  <c r="K415" i="9"/>
  <c r="K414" i="9"/>
  <c r="J402" i="9"/>
  <c r="I402" i="9"/>
  <c r="H402" i="9"/>
  <c r="G402" i="9"/>
  <c r="F402" i="9"/>
  <c r="E402" i="9"/>
  <c r="D402" i="9"/>
  <c r="C402" i="9"/>
  <c r="B402" i="9"/>
  <c r="J401" i="9"/>
  <c r="I401" i="9"/>
  <c r="H401" i="9"/>
  <c r="G401" i="9"/>
  <c r="F401" i="9"/>
  <c r="E401" i="9"/>
  <c r="D401" i="9"/>
  <c r="C401" i="9"/>
  <c r="B401" i="9"/>
  <c r="J395" i="9"/>
  <c r="I395" i="9"/>
  <c r="H395" i="9"/>
  <c r="G395" i="9"/>
  <c r="F395" i="9"/>
  <c r="E395" i="9"/>
  <c r="D395" i="9"/>
  <c r="C395" i="9"/>
  <c r="B395" i="9"/>
  <c r="J393" i="9"/>
  <c r="I393" i="9"/>
  <c r="H393" i="9"/>
  <c r="G393" i="9"/>
  <c r="F393" i="9"/>
  <c r="E393" i="9"/>
  <c r="D393" i="9"/>
  <c r="C393" i="9"/>
  <c r="B393" i="9"/>
  <c r="J392" i="9"/>
  <c r="I392" i="9"/>
  <c r="H392" i="9"/>
  <c r="G392" i="9"/>
  <c r="F392" i="9"/>
  <c r="E392" i="9"/>
  <c r="D392" i="9"/>
  <c r="C392" i="9"/>
  <c r="B392" i="9"/>
  <c r="J389" i="9"/>
  <c r="I389" i="9"/>
  <c r="H389" i="9"/>
  <c r="G389" i="9"/>
  <c r="F389" i="9"/>
  <c r="E389" i="9"/>
  <c r="D389" i="9"/>
  <c r="C389" i="9"/>
  <c r="B389" i="9"/>
  <c r="K373" i="9"/>
  <c r="J372" i="9"/>
  <c r="I372" i="9"/>
  <c r="H372" i="9"/>
  <c r="G372" i="9"/>
  <c r="F372" i="9"/>
  <c r="E372" i="9"/>
  <c r="D372" i="9"/>
  <c r="C372" i="9"/>
  <c r="B372" i="9"/>
  <c r="K371" i="9"/>
  <c r="K370" i="9"/>
  <c r="J368" i="9"/>
  <c r="J369" i="9"/>
  <c r="I368" i="9"/>
  <c r="I369" i="9"/>
  <c r="H368" i="9"/>
  <c r="H369" i="9"/>
  <c r="G368" i="9"/>
  <c r="G369" i="9"/>
  <c r="F369" i="9"/>
  <c r="E369" i="9"/>
  <c r="D369" i="9"/>
  <c r="C369" i="9"/>
  <c r="B369" i="9"/>
  <c r="N365" i="9"/>
  <c r="M365" i="9"/>
  <c r="J365" i="9"/>
  <c r="I365" i="9"/>
  <c r="H365" i="9"/>
  <c r="G365" i="9"/>
  <c r="F364" i="9"/>
  <c r="F365" i="9"/>
  <c r="E364" i="9"/>
  <c r="E365" i="9"/>
  <c r="D364" i="9"/>
  <c r="D365" i="9"/>
  <c r="C364" i="9"/>
  <c r="C365" i="9"/>
  <c r="B364" i="9"/>
  <c r="B365" i="9"/>
  <c r="K363" i="9"/>
  <c r="L362" i="9"/>
  <c r="L361" i="9"/>
  <c r="K358" i="9"/>
  <c r="J357" i="9"/>
  <c r="I357" i="9"/>
  <c r="H357" i="9"/>
  <c r="G357" i="9"/>
  <c r="F357" i="9"/>
  <c r="E357" i="9"/>
  <c r="D357" i="9"/>
  <c r="C357" i="9"/>
  <c r="B357" i="9"/>
  <c r="K356" i="9"/>
  <c r="K355" i="9"/>
  <c r="I354" i="9"/>
  <c r="F354" i="9"/>
  <c r="E354" i="9"/>
  <c r="D354" i="9"/>
  <c r="C354" i="9"/>
  <c r="B354" i="9"/>
  <c r="J353" i="9"/>
  <c r="J354" i="9"/>
  <c r="H353" i="9"/>
  <c r="H354" i="9"/>
  <c r="G353" i="9"/>
  <c r="G354" i="9"/>
  <c r="N350" i="9"/>
  <c r="M350" i="9"/>
  <c r="J350" i="9"/>
  <c r="H350" i="9"/>
  <c r="G350" i="9"/>
  <c r="C350" i="9"/>
  <c r="I349" i="9"/>
  <c r="I350" i="9"/>
  <c r="F349" i="9"/>
  <c r="F350" i="9"/>
  <c r="E349" i="9"/>
  <c r="E350" i="9"/>
  <c r="D349" i="9"/>
  <c r="D350" i="9"/>
  <c r="C349" i="9"/>
  <c r="B349" i="9"/>
  <c r="B350" i="9"/>
  <c r="K348" i="9"/>
  <c r="K347" i="9"/>
  <c r="L347" i="9"/>
  <c r="K346" i="9"/>
  <c r="L346" i="9"/>
  <c r="K345" i="9"/>
  <c r="K343" i="9"/>
  <c r="J342" i="9"/>
  <c r="I342" i="9"/>
  <c r="H342" i="9"/>
  <c r="G342" i="9"/>
  <c r="F342" i="9"/>
  <c r="E342" i="9"/>
  <c r="D342" i="9"/>
  <c r="C342" i="9"/>
  <c r="B342" i="9"/>
  <c r="K341" i="9"/>
  <c r="K340" i="9"/>
  <c r="D339" i="9"/>
  <c r="C339" i="9"/>
  <c r="B339" i="9"/>
  <c r="J338" i="9"/>
  <c r="J339" i="9"/>
  <c r="I338" i="9"/>
  <c r="I339" i="9"/>
  <c r="H338" i="9"/>
  <c r="H339" i="9"/>
  <c r="G338" i="9"/>
  <c r="G339" i="9"/>
  <c r="F338" i="9"/>
  <c r="F339" i="9"/>
  <c r="E338" i="9"/>
  <c r="E339" i="9"/>
  <c r="N335" i="9"/>
  <c r="M335" i="9"/>
  <c r="J335" i="9"/>
  <c r="I335" i="9"/>
  <c r="H335" i="9"/>
  <c r="G335" i="9"/>
  <c r="F334" i="9"/>
  <c r="F335" i="9"/>
  <c r="E334" i="9"/>
  <c r="E335" i="9"/>
  <c r="D334" i="9"/>
  <c r="D335" i="9"/>
  <c r="C334" i="9"/>
  <c r="C335" i="9"/>
  <c r="B334" i="9"/>
  <c r="B335" i="9"/>
  <c r="K333" i="9"/>
  <c r="K332" i="9"/>
  <c r="L332" i="9"/>
  <c r="K331" i="9"/>
  <c r="L331" i="9"/>
  <c r="K330" i="9"/>
  <c r="L330" i="9"/>
  <c r="K328" i="9"/>
  <c r="J327" i="9"/>
  <c r="I327" i="9"/>
  <c r="H327" i="9"/>
  <c r="G327" i="9"/>
  <c r="F327" i="9"/>
  <c r="E327" i="9"/>
  <c r="D327" i="9"/>
  <c r="C327" i="9"/>
  <c r="B327" i="9"/>
  <c r="K326" i="9"/>
  <c r="K325" i="9"/>
  <c r="J323" i="9"/>
  <c r="J324" i="9"/>
  <c r="I323" i="9"/>
  <c r="I324" i="9"/>
  <c r="H323" i="9"/>
  <c r="H324" i="9"/>
  <c r="G323" i="9"/>
  <c r="G324" i="9"/>
  <c r="F323" i="9"/>
  <c r="F324" i="9"/>
  <c r="E323" i="9"/>
  <c r="E324" i="9"/>
  <c r="D323" i="9"/>
  <c r="D324" i="9"/>
  <c r="C323" i="9"/>
  <c r="C324" i="9"/>
  <c r="B323" i="9"/>
  <c r="B324" i="9"/>
  <c r="N320" i="9"/>
  <c r="M320" i="9"/>
  <c r="D320" i="9"/>
  <c r="J319" i="9"/>
  <c r="J320" i="9"/>
  <c r="I319" i="9"/>
  <c r="I320" i="9"/>
  <c r="H319" i="9"/>
  <c r="H320" i="9"/>
  <c r="G319" i="9"/>
  <c r="G320" i="9"/>
  <c r="F319" i="9"/>
  <c r="F320" i="9"/>
  <c r="E319" i="9"/>
  <c r="E320" i="9"/>
  <c r="D319" i="9"/>
  <c r="C319" i="9"/>
  <c r="C320" i="9"/>
  <c r="B319" i="9"/>
  <c r="B320" i="9"/>
  <c r="K318" i="9"/>
  <c r="K317" i="9"/>
  <c r="L317" i="9"/>
  <c r="K316" i="9"/>
  <c r="L316" i="9"/>
  <c r="K315" i="9"/>
  <c r="K319" i="9"/>
  <c r="K313" i="9"/>
  <c r="J312" i="9"/>
  <c r="I312" i="9"/>
  <c r="H312" i="9"/>
  <c r="G312" i="9"/>
  <c r="F312" i="9"/>
  <c r="E312" i="9"/>
  <c r="D312" i="9"/>
  <c r="C312" i="9"/>
  <c r="B312" i="9"/>
  <c r="K311" i="9"/>
  <c r="K310" i="9"/>
  <c r="F309" i="9"/>
  <c r="D309" i="9"/>
  <c r="B309" i="9"/>
  <c r="J308" i="9"/>
  <c r="J309" i="9"/>
  <c r="I308" i="9"/>
  <c r="I309" i="9"/>
  <c r="H308" i="9"/>
  <c r="H309" i="9"/>
  <c r="G308" i="9"/>
  <c r="G309" i="9"/>
  <c r="E308" i="9"/>
  <c r="E309" i="9"/>
  <c r="C308" i="9"/>
  <c r="C309" i="9"/>
  <c r="N305" i="9"/>
  <c r="M305" i="9"/>
  <c r="J304" i="9"/>
  <c r="J305" i="9"/>
  <c r="I304" i="9"/>
  <c r="I305" i="9"/>
  <c r="H304" i="9"/>
  <c r="H305" i="9"/>
  <c r="G304" i="9"/>
  <c r="G305" i="9"/>
  <c r="F304" i="9"/>
  <c r="F305" i="9"/>
  <c r="E304" i="9"/>
  <c r="E305" i="9"/>
  <c r="D304" i="9"/>
  <c r="D305" i="9"/>
  <c r="C304" i="9"/>
  <c r="C305" i="9"/>
  <c r="B304" i="9"/>
  <c r="B305" i="9"/>
  <c r="K303" i="9"/>
  <c r="K302" i="9"/>
  <c r="L302" i="9"/>
  <c r="K301" i="9"/>
  <c r="L301" i="9"/>
  <c r="K300" i="9"/>
  <c r="L300" i="9"/>
  <c r="K298" i="9"/>
  <c r="J297" i="9"/>
  <c r="I297" i="9"/>
  <c r="H297" i="9"/>
  <c r="G297" i="9"/>
  <c r="F297" i="9"/>
  <c r="E297" i="9"/>
  <c r="D297" i="9"/>
  <c r="C297" i="9"/>
  <c r="B297" i="9"/>
  <c r="K296" i="9"/>
  <c r="K295" i="9"/>
  <c r="D294" i="9"/>
  <c r="C294" i="9"/>
  <c r="B294" i="9"/>
  <c r="J293" i="9"/>
  <c r="J294" i="9"/>
  <c r="I293" i="9"/>
  <c r="I294" i="9"/>
  <c r="H293" i="9"/>
  <c r="H294" i="9"/>
  <c r="G293" i="9"/>
  <c r="G294" i="9"/>
  <c r="F293" i="9"/>
  <c r="F294" i="9"/>
  <c r="N290" i="9"/>
  <c r="M290" i="9"/>
  <c r="J290" i="9"/>
  <c r="I290" i="9"/>
  <c r="H290" i="9"/>
  <c r="G290" i="9"/>
  <c r="F290" i="9"/>
  <c r="E289" i="9"/>
  <c r="E290" i="9"/>
  <c r="D289" i="9"/>
  <c r="D290" i="9"/>
  <c r="C289" i="9"/>
  <c r="C290" i="9"/>
  <c r="B289" i="9"/>
  <c r="B290" i="9"/>
  <c r="K288" i="9"/>
  <c r="K287" i="9"/>
  <c r="L287" i="9"/>
  <c r="K286" i="9"/>
  <c r="L286" i="9"/>
  <c r="K285" i="9"/>
  <c r="L285" i="9"/>
  <c r="K283" i="9"/>
  <c r="J282" i="9"/>
  <c r="I282" i="9"/>
  <c r="H282" i="9"/>
  <c r="G282" i="9"/>
  <c r="F282" i="9"/>
  <c r="E282" i="9"/>
  <c r="D282" i="9"/>
  <c r="C282" i="9"/>
  <c r="B282" i="9"/>
  <c r="K281" i="9"/>
  <c r="K280" i="9"/>
  <c r="B279" i="9"/>
  <c r="J278" i="9"/>
  <c r="J279" i="9"/>
  <c r="I278" i="9"/>
  <c r="I279" i="9"/>
  <c r="H278" i="9"/>
  <c r="H279" i="9"/>
  <c r="G278" i="9"/>
  <c r="G279" i="9"/>
  <c r="F278" i="9"/>
  <c r="F279" i="9"/>
  <c r="E278" i="9"/>
  <c r="E279" i="9"/>
  <c r="D278" i="9"/>
  <c r="D279" i="9"/>
  <c r="C278" i="9"/>
  <c r="C279" i="9"/>
  <c r="N275" i="9"/>
  <c r="M275" i="9"/>
  <c r="J275" i="9"/>
  <c r="I275" i="9"/>
  <c r="H275" i="9"/>
  <c r="G275" i="9"/>
  <c r="F275" i="9"/>
  <c r="E275" i="9"/>
  <c r="D275" i="9"/>
  <c r="C275" i="9"/>
  <c r="B274" i="9"/>
  <c r="B275" i="9"/>
  <c r="K273" i="9"/>
  <c r="K272" i="9"/>
  <c r="L272" i="9"/>
  <c r="K271" i="9"/>
  <c r="L271" i="9"/>
  <c r="K270" i="9"/>
  <c r="L270" i="9"/>
  <c r="K268" i="9"/>
  <c r="J267" i="9"/>
  <c r="I267" i="9"/>
  <c r="H267" i="9"/>
  <c r="G267" i="9"/>
  <c r="F267" i="9"/>
  <c r="E267" i="9"/>
  <c r="D267" i="9"/>
  <c r="C267" i="9"/>
  <c r="B267" i="9"/>
  <c r="K266" i="9"/>
  <c r="K265" i="9"/>
  <c r="F264" i="9"/>
  <c r="E264" i="9"/>
  <c r="D264" i="9"/>
  <c r="C264" i="9"/>
  <c r="B264" i="9"/>
  <c r="J263" i="9"/>
  <c r="J264" i="9"/>
  <c r="I263" i="9"/>
  <c r="I264" i="9"/>
  <c r="H263" i="9"/>
  <c r="H264" i="9"/>
  <c r="G263" i="9"/>
  <c r="G264" i="9"/>
  <c r="N260" i="9"/>
  <c r="M260" i="9"/>
  <c r="J260" i="9"/>
  <c r="I260" i="9"/>
  <c r="H260" i="9"/>
  <c r="G260" i="9"/>
  <c r="F259" i="9"/>
  <c r="F260" i="9"/>
  <c r="E259" i="9"/>
  <c r="E260" i="9"/>
  <c r="D259" i="9"/>
  <c r="D260" i="9"/>
  <c r="C259" i="9"/>
  <c r="C260" i="9"/>
  <c r="B259" i="9"/>
  <c r="B260" i="9"/>
  <c r="K258" i="9"/>
  <c r="K257" i="9"/>
  <c r="L257" i="9"/>
  <c r="K256" i="9"/>
  <c r="L256" i="9"/>
  <c r="K255" i="9"/>
  <c r="K253" i="9"/>
  <c r="J252" i="9"/>
  <c r="I252" i="9"/>
  <c r="H252" i="9"/>
  <c r="G252" i="9"/>
  <c r="F252" i="9"/>
  <c r="E252" i="9"/>
  <c r="D252" i="9"/>
  <c r="C252" i="9"/>
  <c r="B252" i="9"/>
  <c r="K251" i="9"/>
  <c r="K250" i="9"/>
  <c r="J248" i="9"/>
  <c r="J249" i="9"/>
  <c r="I248" i="9"/>
  <c r="I249" i="9"/>
  <c r="H248" i="9"/>
  <c r="H249" i="9"/>
  <c r="G248" i="9"/>
  <c r="G249" i="9"/>
  <c r="F248" i="9"/>
  <c r="F249" i="9"/>
  <c r="E248" i="9"/>
  <c r="E249" i="9"/>
  <c r="D248" i="9"/>
  <c r="D249" i="9"/>
  <c r="C248" i="9"/>
  <c r="C249" i="9"/>
  <c r="B248" i="9"/>
  <c r="B249" i="9"/>
  <c r="N245" i="9"/>
  <c r="M245" i="9"/>
  <c r="J244" i="9"/>
  <c r="J245" i="9"/>
  <c r="I244" i="9"/>
  <c r="I245" i="9"/>
  <c r="H244" i="9"/>
  <c r="H245" i="9"/>
  <c r="G244" i="9"/>
  <c r="G245" i="9"/>
  <c r="F244" i="9"/>
  <c r="F245" i="9"/>
  <c r="E244" i="9"/>
  <c r="E245" i="9"/>
  <c r="D244" i="9"/>
  <c r="D245" i="9"/>
  <c r="C244" i="9"/>
  <c r="C245" i="9"/>
  <c r="B244" i="9"/>
  <c r="B245" i="9"/>
  <c r="K243" i="9"/>
  <c r="K242" i="9"/>
  <c r="L242" i="9"/>
  <c r="K241" i="9"/>
  <c r="L241" i="9"/>
  <c r="K240" i="9"/>
  <c r="K238" i="9"/>
  <c r="J237" i="9"/>
  <c r="I237" i="9"/>
  <c r="H237" i="9"/>
  <c r="G237" i="9"/>
  <c r="F237" i="9"/>
  <c r="E237" i="9"/>
  <c r="D237" i="9"/>
  <c r="C237" i="9"/>
  <c r="B237" i="9"/>
  <c r="K236" i="9"/>
  <c r="K235" i="9"/>
  <c r="F234" i="9"/>
  <c r="E234" i="9"/>
  <c r="D234" i="9"/>
  <c r="C234" i="9"/>
  <c r="B234" i="9"/>
  <c r="J233" i="9"/>
  <c r="J234" i="9"/>
  <c r="I233" i="9"/>
  <c r="I234" i="9"/>
  <c r="H233" i="9"/>
  <c r="H234" i="9"/>
  <c r="G233" i="9"/>
  <c r="G234" i="9"/>
  <c r="N230" i="9"/>
  <c r="M230" i="9"/>
  <c r="J230" i="9"/>
  <c r="I230" i="9"/>
  <c r="H230" i="9"/>
  <c r="G230" i="9"/>
  <c r="F229" i="9"/>
  <c r="F230" i="9"/>
  <c r="E229" i="9"/>
  <c r="E230" i="9"/>
  <c r="D229" i="9"/>
  <c r="D230" i="9"/>
  <c r="C229" i="9"/>
  <c r="C230" i="9"/>
  <c r="B229" i="9"/>
  <c r="B230" i="9"/>
  <c r="K228" i="9"/>
  <c r="K227" i="9"/>
  <c r="L227" i="9"/>
  <c r="K226" i="9"/>
  <c r="L226" i="9"/>
  <c r="K225" i="9"/>
  <c r="K223" i="9"/>
  <c r="J222" i="9"/>
  <c r="I222" i="9"/>
  <c r="H222" i="9"/>
  <c r="G222" i="9"/>
  <c r="F222" i="9"/>
  <c r="E222" i="9"/>
  <c r="D222" i="9"/>
  <c r="C222" i="9"/>
  <c r="B222" i="9"/>
  <c r="K221" i="9"/>
  <c r="K220" i="9"/>
  <c r="F219" i="9"/>
  <c r="E219" i="9"/>
  <c r="D219" i="9"/>
  <c r="C219" i="9"/>
  <c r="B219" i="9"/>
  <c r="J218" i="9"/>
  <c r="J219" i="9"/>
  <c r="I218" i="9"/>
  <c r="I219" i="9"/>
  <c r="H218" i="9"/>
  <c r="H219" i="9"/>
  <c r="G218" i="9"/>
  <c r="G219" i="9"/>
  <c r="J215" i="9"/>
  <c r="I215" i="9"/>
  <c r="H215" i="9"/>
  <c r="G215" i="9"/>
  <c r="F214" i="9"/>
  <c r="F215" i="9"/>
  <c r="E214" i="9"/>
  <c r="E215" i="9"/>
  <c r="D214" i="9"/>
  <c r="D215" i="9"/>
  <c r="C214" i="9"/>
  <c r="C215" i="9"/>
  <c r="B214" i="9"/>
  <c r="B215" i="9"/>
  <c r="K213" i="9"/>
  <c r="K212" i="9"/>
  <c r="L212" i="9"/>
  <c r="K211" i="9"/>
  <c r="L211" i="9"/>
  <c r="K210" i="9"/>
  <c r="L210" i="9"/>
  <c r="K208" i="9"/>
  <c r="J207" i="9"/>
  <c r="I207" i="9"/>
  <c r="H207" i="9"/>
  <c r="G207" i="9"/>
  <c r="F207" i="9"/>
  <c r="E207" i="9"/>
  <c r="D207" i="9"/>
  <c r="C207" i="9"/>
  <c r="B207" i="9"/>
  <c r="K206" i="9"/>
  <c r="K205" i="9"/>
  <c r="J203" i="9"/>
  <c r="J204" i="9"/>
  <c r="I203" i="9"/>
  <c r="I204" i="9"/>
  <c r="H203" i="9"/>
  <c r="H204" i="9"/>
  <c r="G203" i="9"/>
  <c r="G204" i="9"/>
  <c r="F203" i="9"/>
  <c r="F204" i="9"/>
  <c r="C203" i="9"/>
  <c r="C204" i="9"/>
  <c r="N200" i="9"/>
  <c r="M200" i="9"/>
  <c r="J200" i="9"/>
  <c r="I199" i="9"/>
  <c r="I200" i="9"/>
  <c r="H199" i="9"/>
  <c r="H200" i="9"/>
  <c r="G199" i="9"/>
  <c r="G200" i="9"/>
  <c r="F199" i="9"/>
  <c r="F200" i="9"/>
  <c r="E199" i="9"/>
  <c r="E200" i="9"/>
  <c r="D199" i="9"/>
  <c r="D200" i="9"/>
  <c r="C199" i="9"/>
  <c r="C200" i="9"/>
  <c r="B199" i="9"/>
  <c r="B200" i="9"/>
  <c r="K198" i="9"/>
  <c r="K197" i="9"/>
  <c r="L197" i="9"/>
  <c r="K196" i="9"/>
  <c r="L196" i="9"/>
  <c r="K195" i="9"/>
  <c r="K193" i="9"/>
  <c r="J192" i="9"/>
  <c r="I192" i="9"/>
  <c r="H192" i="9"/>
  <c r="G192" i="9"/>
  <c r="F192" i="9"/>
  <c r="E192" i="9"/>
  <c r="D192" i="9"/>
  <c r="C192" i="9"/>
  <c r="B192" i="9"/>
  <c r="K191" i="9"/>
  <c r="K190" i="9"/>
  <c r="J188" i="9"/>
  <c r="J189" i="9"/>
  <c r="I188" i="9"/>
  <c r="I189" i="9"/>
  <c r="H188" i="9"/>
  <c r="H189" i="9"/>
  <c r="G188" i="9"/>
  <c r="G189" i="9"/>
  <c r="F188" i="9"/>
  <c r="F189" i="9"/>
  <c r="E188" i="9"/>
  <c r="E189" i="9"/>
  <c r="D188" i="9"/>
  <c r="D189" i="9"/>
  <c r="N185" i="9"/>
  <c r="M185" i="9"/>
  <c r="J184" i="9"/>
  <c r="J185" i="9"/>
  <c r="I184" i="9"/>
  <c r="I185" i="9"/>
  <c r="H184" i="9"/>
  <c r="H185" i="9"/>
  <c r="G184" i="9"/>
  <c r="G185" i="9"/>
  <c r="F184" i="9"/>
  <c r="F185" i="9"/>
  <c r="E184" i="9"/>
  <c r="E185" i="9"/>
  <c r="D184" i="9"/>
  <c r="D185" i="9"/>
  <c r="C184" i="9"/>
  <c r="C185" i="9"/>
  <c r="B184" i="9"/>
  <c r="B185" i="9"/>
  <c r="K183" i="9"/>
  <c r="K182" i="9"/>
  <c r="L182" i="9"/>
  <c r="K181" i="9"/>
  <c r="L181" i="9"/>
  <c r="K180" i="9"/>
  <c r="K178" i="9"/>
  <c r="J177" i="9"/>
  <c r="I177" i="9"/>
  <c r="H177" i="9"/>
  <c r="G177" i="9"/>
  <c r="F177" i="9"/>
  <c r="E177" i="9"/>
  <c r="D177" i="9"/>
  <c r="C177" i="9"/>
  <c r="B177" i="9"/>
  <c r="K176" i="9"/>
  <c r="K175" i="9"/>
  <c r="J173" i="9"/>
  <c r="J174" i="9"/>
  <c r="I173" i="9"/>
  <c r="I174" i="9"/>
  <c r="H173" i="9"/>
  <c r="H174" i="9"/>
  <c r="G173" i="9"/>
  <c r="G174" i="9"/>
  <c r="F173" i="9"/>
  <c r="F174" i="9"/>
  <c r="E173" i="9"/>
  <c r="E174" i="9"/>
  <c r="D173" i="9"/>
  <c r="D174" i="9"/>
  <c r="N170" i="9"/>
  <c r="M170" i="9"/>
  <c r="J169" i="9"/>
  <c r="J170" i="9"/>
  <c r="I169" i="9"/>
  <c r="I170" i="9"/>
  <c r="H169" i="9"/>
  <c r="H170" i="9"/>
  <c r="G169" i="9"/>
  <c r="G170" i="9"/>
  <c r="F169" i="9"/>
  <c r="F170" i="9"/>
  <c r="E169" i="9"/>
  <c r="E170" i="9"/>
  <c r="D169" i="9"/>
  <c r="D170" i="9"/>
  <c r="C169" i="9"/>
  <c r="C170" i="9"/>
  <c r="B169" i="9"/>
  <c r="B170" i="9"/>
  <c r="K168" i="9"/>
  <c r="K167" i="9"/>
  <c r="L167" i="9"/>
  <c r="K166" i="9"/>
  <c r="L166" i="9"/>
  <c r="K165" i="9"/>
  <c r="K163" i="9"/>
  <c r="J162" i="9"/>
  <c r="I162" i="9"/>
  <c r="H162" i="9"/>
  <c r="G162" i="9"/>
  <c r="F162" i="9"/>
  <c r="E162" i="9"/>
  <c r="D162" i="9"/>
  <c r="C162" i="9"/>
  <c r="B162" i="9"/>
  <c r="K161" i="9"/>
  <c r="K160" i="9"/>
  <c r="J158" i="9"/>
  <c r="J159" i="9"/>
  <c r="I158" i="9"/>
  <c r="I159" i="9"/>
  <c r="H158" i="9"/>
  <c r="H159" i="9"/>
  <c r="G158" i="9"/>
  <c r="G159" i="9"/>
  <c r="F158" i="9"/>
  <c r="F159" i="9"/>
  <c r="E158" i="9"/>
  <c r="E159" i="9"/>
  <c r="N155" i="9"/>
  <c r="M155" i="9"/>
  <c r="J155" i="9"/>
  <c r="H155" i="9"/>
  <c r="I154" i="9"/>
  <c r="G154" i="9"/>
  <c r="G155" i="9"/>
  <c r="F154" i="9"/>
  <c r="F155" i="9"/>
  <c r="E154" i="9"/>
  <c r="E155" i="9"/>
  <c r="D154" i="9"/>
  <c r="D155" i="9"/>
  <c r="C154" i="9"/>
  <c r="C155" i="9"/>
  <c r="B154" i="9"/>
  <c r="B155" i="9"/>
  <c r="K153" i="9"/>
  <c r="K152" i="9"/>
  <c r="L152" i="9"/>
  <c r="K151" i="9"/>
  <c r="L151" i="9"/>
  <c r="K150" i="9"/>
  <c r="L150" i="9"/>
  <c r="J147" i="9"/>
  <c r="I147" i="9"/>
  <c r="H147" i="9"/>
  <c r="G147" i="9"/>
  <c r="G407" i="9"/>
  <c r="G417" i="9"/>
  <c r="F147" i="9"/>
  <c r="E147" i="9"/>
  <c r="D147" i="9"/>
  <c r="C147" i="9"/>
  <c r="B147" i="9"/>
  <c r="J145" i="9"/>
  <c r="I145" i="9"/>
  <c r="H145" i="9"/>
  <c r="G145" i="9"/>
  <c r="F145" i="9"/>
  <c r="E145" i="9"/>
  <c r="D145" i="9"/>
  <c r="C145" i="9"/>
  <c r="B145" i="9"/>
  <c r="J144" i="9"/>
  <c r="I144" i="9"/>
  <c r="H144" i="9"/>
  <c r="G144" i="9"/>
  <c r="F144" i="9"/>
  <c r="E144" i="9"/>
  <c r="D144" i="9"/>
  <c r="C144" i="9"/>
  <c r="B144" i="9"/>
  <c r="N143" i="9"/>
  <c r="M143" i="9"/>
  <c r="J140" i="9"/>
  <c r="I140" i="9"/>
  <c r="H140" i="9"/>
  <c r="G140" i="9"/>
  <c r="F140" i="9"/>
  <c r="E140" i="9"/>
  <c r="D140" i="9"/>
  <c r="C140" i="9"/>
  <c r="B140" i="9"/>
  <c r="K138" i="9"/>
  <c r="J137" i="9"/>
  <c r="I137" i="9"/>
  <c r="H137" i="9"/>
  <c r="G137" i="9"/>
  <c r="F137" i="9"/>
  <c r="E137" i="9"/>
  <c r="D137" i="9"/>
  <c r="C137" i="9"/>
  <c r="B137" i="9"/>
  <c r="K136" i="9"/>
  <c r="K135" i="9"/>
  <c r="J133" i="9"/>
  <c r="J134" i="9"/>
  <c r="I133" i="9"/>
  <c r="I134" i="9"/>
  <c r="H133" i="9"/>
  <c r="H134" i="9"/>
  <c r="N130" i="9"/>
  <c r="M130" i="9"/>
  <c r="J129" i="9"/>
  <c r="J130" i="9"/>
  <c r="I129" i="9"/>
  <c r="I130" i="9"/>
  <c r="H129" i="9"/>
  <c r="H130" i="9"/>
  <c r="G129" i="9"/>
  <c r="G130" i="9"/>
  <c r="F129" i="9"/>
  <c r="F130" i="9"/>
  <c r="E129" i="9"/>
  <c r="E130" i="9"/>
  <c r="D129" i="9"/>
  <c r="D130" i="9"/>
  <c r="C129" i="9"/>
  <c r="C130" i="9"/>
  <c r="B129" i="9"/>
  <c r="B130" i="9"/>
  <c r="K128" i="9"/>
  <c r="K127" i="9"/>
  <c r="L127" i="9"/>
  <c r="K126" i="9"/>
  <c r="L126" i="9"/>
  <c r="K125" i="9"/>
  <c r="N116" i="9"/>
  <c r="M116" i="9"/>
  <c r="J115" i="9"/>
  <c r="I115" i="9"/>
  <c r="I116" i="9"/>
  <c r="H115" i="9"/>
  <c r="H116" i="9"/>
  <c r="G115" i="9"/>
  <c r="G116" i="9"/>
  <c r="F115" i="9"/>
  <c r="F116" i="9"/>
  <c r="E115" i="9"/>
  <c r="E116" i="9"/>
  <c r="D115" i="9"/>
  <c r="D116" i="9"/>
  <c r="C115" i="9"/>
  <c r="C116" i="9"/>
  <c r="B115" i="9"/>
  <c r="B116" i="9"/>
  <c r="K114" i="9"/>
  <c r="K113" i="9"/>
  <c r="L113" i="9"/>
  <c r="K112" i="9"/>
  <c r="L112" i="9"/>
  <c r="K111" i="9"/>
  <c r="L111" i="9"/>
  <c r="J105" i="9"/>
  <c r="J106" i="9"/>
  <c r="G105" i="9"/>
  <c r="G106" i="9"/>
  <c r="N102" i="9"/>
  <c r="M102" i="9"/>
  <c r="D102" i="9"/>
  <c r="J101" i="9"/>
  <c r="I101" i="9"/>
  <c r="H101" i="9"/>
  <c r="H102" i="9"/>
  <c r="G101" i="9"/>
  <c r="G102" i="9"/>
  <c r="F101" i="9"/>
  <c r="E101" i="9"/>
  <c r="D101" i="9"/>
  <c r="C101" i="9"/>
  <c r="C102" i="9"/>
  <c r="B101" i="9"/>
  <c r="K100" i="9"/>
  <c r="K99" i="9"/>
  <c r="L99" i="9"/>
  <c r="K98" i="9"/>
  <c r="L98" i="9"/>
  <c r="K97" i="9"/>
  <c r="J84" i="9"/>
  <c r="I84" i="9"/>
  <c r="H84" i="9"/>
  <c r="G84" i="9"/>
  <c r="F84" i="9"/>
  <c r="E84" i="9"/>
  <c r="D84" i="9"/>
  <c r="C84" i="9"/>
  <c r="B84" i="9"/>
  <c r="J79" i="9"/>
  <c r="I79" i="9"/>
  <c r="H79" i="9"/>
  <c r="G79" i="9"/>
  <c r="F79" i="9"/>
  <c r="E79" i="9"/>
  <c r="D79" i="9"/>
  <c r="C79" i="9"/>
  <c r="B79" i="9"/>
  <c r="J74" i="9"/>
  <c r="I74" i="9"/>
  <c r="H74" i="9"/>
  <c r="G74" i="9"/>
  <c r="F74" i="9"/>
  <c r="E74" i="9"/>
  <c r="D74" i="9"/>
  <c r="C74" i="9"/>
  <c r="B74" i="9"/>
  <c r="J69" i="9"/>
  <c r="I69" i="9"/>
  <c r="H69" i="9"/>
  <c r="G69" i="9"/>
  <c r="F69" i="9"/>
  <c r="E69" i="9"/>
  <c r="D69" i="9"/>
  <c r="C69" i="9"/>
  <c r="B69" i="9"/>
  <c r="J64" i="9"/>
  <c r="I64" i="9"/>
  <c r="H64" i="9"/>
  <c r="G64" i="9"/>
  <c r="F64" i="9"/>
  <c r="E64" i="9"/>
  <c r="D64" i="9"/>
  <c r="C64" i="9"/>
  <c r="B64" i="9"/>
  <c r="J59" i="9"/>
  <c r="I59" i="9"/>
  <c r="H59" i="9"/>
  <c r="G59" i="9"/>
  <c r="F59" i="9"/>
  <c r="E59" i="9"/>
  <c r="D59" i="9"/>
  <c r="C59" i="9"/>
  <c r="B59" i="9"/>
  <c r="J54" i="9"/>
  <c r="I54" i="9"/>
  <c r="H54" i="9"/>
  <c r="G54" i="9"/>
  <c r="F54" i="9"/>
  <c r="E54" i="9"/>
  <c r="D54" i="9"/>
  <c r="C54" i="9"/>
  <c r="B54" i="9"/>
  <c r="J49" i="9"/>
  <c r="I49" i="9"/>
  <c r="H49" i="9"/>
  <c r="G49" i="9"/>
  <c r="F49" i="9"/>
  <c r="E49" i="9"/>
  <c r="D49" i="9"/>
  <c r="C49" i="9"/>
  <c r="B49" i="9"/>
  <c r="J44" i="9"/>
  <c r="I44" i="9"/>
  <c r="H44" i="9"/>
  <c r="G44" i="9"/>
  <c r="F44" i="9"/>
  <c r="E44" i="9"/>
  <c r="D44" i="9"/>
  <c r="C44" i="9"/>
  <c r="B44" i="9"/>
  <c r="J39" i="9"/>
  <c r="I39" i="9"/>
  <c r="H39" i="9"/>
  <c r="G39" i="9"/>
  <c r="F39" i="9"/>
  <c r="E39" i="9"/>
  <c r="D39" i="9"/>
  <c r="C39" i="9"/>
  <c r="B39" i="9"/>
  <c r="J34" i="9"/>
  <c r="I34" i="9"/>
  <c r="H34" i="9"/>
  <c r="G34" i="9"/>
  <c r="F34" i="9"/>
  <c r="E34" i="9"/>
  <c r="D34" i="9"/>
  <c r="C34" i="9"/>
  <c r="B34" i="9"/>
  <c r="J29" i="9"/>
  <c r="I29" i="9"/>
  <c r="H29" i="9"/>
  <c r="G29" i="9"/>
  <c r="F29" i="9"/>
  <c r="E29" i="9"/>
  <c r="D29" i="9"/>
  <c r="C29" i="9"/>
  <c r="B29" i="9"/>
  <c r="J24" i="9"/>
  <c r="I24" i="9"/>
  <c r="H24" i="9"/>
  <c r="G24" i="9"/>
  <c r="F24" i="9"/>
  <c r="E24" i="9"/>
  <c r="D24" i="9"/>
  <c r="C24" i="9"/>
  <c r="B24" i="9"/>
  <c r="J19" i="9"/>
  <c r="I19" i="9"/>
  <c r="H19" i="9"/>
  <c r="G19" i="9"/>
  <c r="F19" i="9"/>
  <c r="E19" i="9"/>
  <c r="D19" i="9"/>
  <c r="C19" i="9"/>
  <c r="B19" i="9"/>
  <c r="C14" i="9"/>
  <c r="J9" i="9"/>
  <c r="I9" i="9"/>
  <c r="H9" i="9"/>
  <c r="G9" i="9"/>
  <c r="F9" i="9"/>
  <c r="E9" i="9"/>
  <c r="D9" i="9"/>
  <c r="C9" i="9"/>
  <c r="B9" i="9"/>
  <c r="L319" i="9"/>
  <c r="E141" i="9"/>
  <c r="I141" i="9"/>
  <c r="G404" i="9"/>
  <c r="E407" i="9"/>
  <c r="E417" i="9"/>
  <c r="I407" i="9"/>
  <c r="I417" i="9"/>
  <c r="M142" i="9"/>
  <c r="C398" i="9"/>
  <c r="G398" i="9"/>
  <c r="G410" i="9"/>
  <c r="I398" i="9"/>
  <c r="B404" i="9"/>
  <c r="F404" i="9"/>
  <c r="J404" i="9"/>
  <c r="C405" i="9"/>
  <c r="E405" i="9"/>
  <c r="I146" i="9"/>
  <c r="B407" i="9"/>
  <c r="B417" i="9"/>
  <c r="D407" i="9"/>
  <c r="D417" i="9"/>
  <c r="F407" i="9"/>
  <c r="F417" i="9"/>
  <c r="H407" i="9"/>
  <c r="H417" i="9"/>
  <c r="J407" i="9"/>
  <c r="J417" i="9"/>
  <c r="L161" i="9"/>
  <c r="L176" i="9"/>
  <c r="L236" i="9"/>
  <c r="K244" i="9"/>
  <c r="L244" i="9"/>
  <c r="L296" i="9"/>
  <c r="L191" i="9"/>
  <c r="K199" i="9"/>
  <c r="L199" i="9"/>
  <c r="L206" i="9"/>
  <c r="L221" i="9"/>
  <c r="K229" i="9"/>
  <c r="L229" i="9"/>
  <c r="L251" i="9"/>
  <c r="K259" i="9"/>
  <c r="L259" i="9"/>
  <c r="L266" i="9"/>
  <c r="L326" i="9"/>
  <c r="L356" i="9"/>
  <c r="J398" i="9"/>
  <c r="J410" i="9"/>
  <c r="C394" i="9"/>
  <c r="G394" i="9"/>
  <c r="I394" i="9"/>
  <c r="L415" i="9"/>
  <c r="C407" i="9"/>
  <c r="C417" i="9"/>
  <c r="B405" i="9"/>
  <c r="B406" i="9"/>
  <c r="B394" i="9"/>
  <c r="F405" i="9"/>
  <c r="F394" i="9"/>
  <c r="G405" i="9"/>
  <c r="G406" i="9"/>
  <c r="H405" i="9"/>
  <c r="J405" i="9"/>
  <c r="J394" i="9"/>
  <c r="H404" i="9"/>
  <c r="D404" i="9"/>
  <c r="L371" i="9"/>
  <c r="H398" i="9"/>
  <c r="H410" i="9"/>
  <c r="E398" i="9"/>
  <c r="D398" i="9"/>
  <c r="K364" i="9"/>
  <c r="L364" i="9"/>
  <c r="J146" i="9"/>
  <c r="D141" i="9"/>
  <c r="D142" i="9"/>
  <c r="H141" i="9"/>
  <c r="H142" i="9"/>
  <c r="E102" i="9"/>
  <c r="N142" i="9"/>
  <c r="K129" i="9"/>
  <c r="L129" i="9"/>
  <c r="L136" i="9"/>
  <c r="K140" i="9"/>
  <c r="F398" i="9"/>
  <c r="C146" i="9"/>
  <c r="M391" i="9"/>
  <c r="M402" i="9"/>
  <c r="L195" i="9"/>
  <c r="L225" i="9"/>
  <c r="L240" i="9"/>
  <c r="L255" i="9"/>
  <c r="L341" i="9"/>
  <c r="L360" i="9"/>
  <c r="K389" i="9"/>
  <c r="E394" i="9"/>
  <c r="K101" i="9"/>
  <c r="L101" i="9"/>
  <c r="B146" i="9"/>
  <c r="I390" i="9"/>
  <c r="I391" i="9"/>
  <c r="K169" i="9"/>
  <c r="L169" i="9"/>
  <c r="K184" i="9"/>
  <c r="L184" i="9"/>
  <c r="K393" i="9"/>
  <c r="B398" i="9"/>
  <c r="B141" i="9"/>
  <c r="B142" i="9"/>
  <c r="F141" i="9"/>
  <c r="F142" i="9"/>
  <c r="J141" i="9"/>
  <c r="J142" i="9"/>
  <c r="I102" i="9"/>
  <c r="E404" i="9"/>
  <c r="E406" i="9"/>
  <c r="I404" i="9"/>
  <c r="D405" i="9"/>
  <c r="F146" i="9"/>
  <c r="L165" i="9"/>
  <c r="L180" i="9"/>
  <c r="L281" i="9"/>
  <c r="K304" i="9"/>
  <c r="L304" i="9"/>
  <c r="L311" i="9"/>
  <c r="D394" i="9"/>
  <c r="H394" i="9"/>
  <c r="I142" i="9"/>
  <c r="E142" i="9"/>
  <c r="C141" i="9"/>
  <c r="G141" i="9"/>
  <c r="K144" i="9"/>
  <c r="D390" i="9"/>
  <c r="D391" i="9"/>
  <c r="L97" i="9"/>
  <c r="K115" i="9"/>
  <c r="L115" i="9"/>
  <c r="K154" i="9"/>
  <c r="L154" i="9"/>
  <c r="K334" i="9"/>
  <c r="L334" i="9"/>
  <c r="E390" i="9"/>
  <c r="E391" i="9"/>
  <c r="C404" i="9"/>
  <c r="C406" i="9"/>
  <c r="I405" i="9"/>
  <c r="B102" i="9"/>
  <c r="F102" i="9"/>
  <c r="J102" i="9"/>
  <c r="L125" i="9"/>
  <c r="K145" i="9"/>
  <c r="D146" i="9"/>
  <c r="H146" i="9"/>
  <c r="K147" i="9"/>
  <c r="B390" i="9"/>
  <c r="F390" i="9"/>
  <c r="F391" i="9"/>
  <c r="I155" i="9"/>
  <c r="J390" i="9"/>
  <c r="J391" i="9"/>
  <c r="K214" i="9"/>
  <c r="L214" i="9"/>
  <c r="K274" i="9"/>
  <c r="L274" i="9"/>
  <c r="L315" i="9"/>
  <c r="H390" i="9"/>
  <c r="H391" i="9"/>
  <c r="K349" i="9"/>
  <c r="L349" i="9"/>
  <c r="L345" i="9"/>
  <c r="G146" i="9"/>
  <c r="N391" i="9"/>
  <c r="N402" i="9"/>
  <c r="K289" i="9"/>
  <c r="L289" i="9"/>
  <c r="E146" i="9"/>
  <c r="C390" i="9"/>
  <c r="C391" i="9"/>
  <c r="G390" i="9"/>
  <c r="G391" i="9"/>
  <c r="K392" i="9"/>
  <c r="K395" i="9"/>
  <c r="K417" i="9"/>
  <c r="D406" i="9"/>
  <c r="J406" i="9"/>
  <c r="F406" i="9"/>
  <c r="K407" i="9"/>
  <c r="H406" i="9"/>
  <c r="K405" i="9"/>
  <c r="I406" i="9"/>
  <c r="K404" i="9"/>
  <c r="M403" i="9"/>
  <c r="I399" i="9"/>
  <c r="H399" i="9"/>
  <c r="K398" i="9"/>
  <c r="K410" i="9"/>
  <c r="E399" i="9"/>
  <c r="E412" i="9"/>
  <c r="L393" i="9"/>
  <c r="L145" i="9"/>
  <c r="K141" i="9"/>
  <c r="L141" i="9"/>
  <c r="K390" i="9"/>
  <c r="L391" i="9"/>
  <c r="B391" i="9"/>
  <c r="N403" i="9"/>
  <c r="C399" i="9"/>
  <c r="C142" i="9"/>
  <c r="B399" i="9"/>
  <c r="I400" i="9"/>
  <c r="I412" i="9"/>
  <c r="G399" i="9"/>
  <c r="G411" i="9"/>
  <c r="G142" i="9"/>
  <c r="D399" i="9"/>
  <c r="J399" i="9"/>
  <c r="J411" i="9"/>
  <c r="F399" i="9"/>
  <c r="E400" i="9"/>
  <c r="H411" i="9"/>
  <c r="H412" i="9"/>
  <c r="L405" i="9"/>
  <c r="H400" i="9"/>
  <c r="F412" i="9"/>
  <c r="F400" i="9"/>
  <c r="K399" i="9"/>
  <c r="L400" i="9"/>
  <c r="B400" i="9"/>
  <c r="C412" i="9"/>
  <c r="C400" i="9"/>
  <c r="G412" i="9"/>
  <c r="G400" i="9"/>
  <c r="J400" i="9"/>
  <c r="J412" i="9"/>
  <c r="D412" i="9"/>
  <c r="D400" i="9"/>
  <c r="B412" i="9"/>
  <c r="K411" i="9"/>
  <c r="L412" i="9"/>
</calcChain>
</file>

<file path=xl/sharedStrings.xml><?xml version="1.0" encoding="utf-8"?>
<sst xmlns="http://schemas.openxmlformats.org/spreadsheetml/2006/main" count="501" uniqueCount="182">
  <si>
    <t>at WG</t>
  </si>
  <si>
    <t>WG</t>
  </si>
  <si>
    <t>Kaitlin</t>
  </si>
  <si>
    <t>Carly</t>
  </si>
  <si>
    <t>Trinity</t>
  </si>
  <si>
    <t>Jessaia</t>
  </si>
  <si>
    <t>Katie</t>
  </si>
  <si>
    <t>Elianna</t>
  </si>
  <si>
    <t>Mikayla</t>
  </si>
  <si>
    <t>Kristyna</t>
  </si>
  <si>
    <t>at FM</t>
  </si>
  <si>
    <t>1-5+</t>
  </si>
  <si>
    <t>6-10+</t>
  </si>
  <si>
    <t>11-15+</t>
  </si>
  <si>
    <t>16-20+</t>
  </si>
  <si>
    <t>21-25+</t>
  </si>
  <si>
    <t>26-30+</t>
  </si>
  <si>
    <t>31-35+</t>
  </si>
  <si>
    <t>36-40+</t>
  </si>
  <si>
    <t>41-45+</t>
  </si>
  <si>
    <t>46-50+</t>
  </si>
  <si>
    <t>51-55+</t>
  </si>
  <si>
    <t>56-60+</t>
  </si>
  <si>
    <t>61-65+</t>
  </si>
  <si>
    <t>66-70+</t>
  </si>
  <si>
    <t>71-75+</t>
  </si>
  <si>
    <t>76-80+</t>
  </si>
  <si>
    <t>81-85+</t>
  </si>
  <si>
    <t>86-90+</t>
  </si>
  <si>
    <t>91-95+</t>
  </si>
  <si>
    <t>96-100+</t>
  </si>
  <si>
    <t>High Gm</t>
  </si>
  <si>
    <t>High Ser</t>
  </si>
  <si>
    <t>Low Gm</t>
  </si>
  <si>
    <t>Low Ser</t>
  </si>
  <si>
    <t>AVG</t>
  </si>
  <si>
    <t>1-5-</t>
  </si>
  <si>
    <t>6-10-</t>
  </si>
  <si>
    <t>11-15-</t>
  </si>
  <si>
    <t>16-20</t>
  </si>
  <si>
    <t>21-25-</t>
  </si>
  <si>
    <t>26-30-</t>
  </si>
  <si>
    <t>31-35-</t>
  </si>
  <si>
    <t>36-40-</t>
  </si>
  <si>
    <t>41-45-</t>
  </si>
  <si>
    <t>46-50-</t>
  </si>
  <si>
    <t>51-55-</t>
  </si>
  <si>
    <t>56-60-</t>
  </si>
  <si>
    <t>61-65-</t>
  </si>
  <si>
    <t>66-70-</t>
  </si>
  <si>
    <t>71-75-</t>
  </si>
  <si>
    <t>76-80-</t>
  </si>
  <si>
    <t>81-85-</t>
  </si>
  <si>
    <t>86-90-</t>
  </si>
  <si>
    <t>91-95-</t>
  </si>
  <si>
    <t>96-100-</t>
  </si>
  <si>
    <t>Contest</t>
  </si>
  <si>
    <t>low ball</t>
  </si>
  <si>
    <t>pig</t>
  </si>
  <si>
    <t>corners</t>
  </si>
  <si>
    <t>hit mark</t>
  </si>
  <si>
    <t>Clean Gm</t>
  </si>
  <si>
    <t>1 pin spare</t>
  </si>
  <si>
    <t>7/10 timed</t>
  </si>
  <si>
    <t>Kathleen</t>
  </si>
  <si>
    <t>12/6 Pract</t>
  </si>
  <si>
    <t>12/7 FM</t>
  </si>
  <si>
    <t>12/8 Syr</t>
  </si>
  <si>
    <t>strk timed</t>
  </si>
  <si>
    <t>RFA</t>
  </si>
  <si>
    <t xml:space="preserve">Mikayla </t>
  </si>
  <si>
    <t>Series</t>
  </si>
  <si>
    <t>Avg</t>
  </si>
  <si>
    <t>Camden</t>
  </si>
  <si>
    <t>team avg</t>
  </si>
  <si>
    <t>team total</t>
  </si>
  <si>
    <t>Total Pins</t>
  </si>
  <si>
    <t>Overall Avg</t>
  </si>
  <si>
    <t>Total Gms</t>
  </si>
  <si>
    <t>N</t>
  </si>
  <si>
    <t>O</t>
  </si>
  <si>
    <t>L</t>
  </si>
  <si>
    <t>E</t>
  </si>
  <si>
    <t>A</t>
  </si>
  <si>
    <t>G</t>
  </si>
  <si>
    <t>U</t>
  </si>
  <si>
    <t>1-Pin Spares</t>
  </si>
  <si>
    <t>Clean Game</t>
  </si>
  <si>
    <t>N/A</t>
  </si>
  <si>
    <t>WINS</t>
  </si>
  <si>
    <t>LOSES</t>
  </si>
  <si>
    <t>Non-League Totals</t>
  </si>
  <si>
    <t>Conversion</t>
  </si>
  <si>
    <t>Gms Bowled</t>
  </si>
  <si>
    <t>League Totals</t>
  </si>
  <si>
    <t>at Syracuse</t>
  </si>
  <si>
    <t>Combined Totals</t>
  </si>
  <si>
    <t>GRAND TOTALS</t>
  </si>
  <si>
    <t>League &amp; Non-League</t>
  </si>
  <si>
    <t xml:space="preserve">   </t>
  </si>
  <si>
    <t>12/12 Intr</t>
  </si>
  <si>
    <t>Clean Gms</t>
  </si>
  <si>
    <t>Bville</t>
  </si>
  <si>
    <t>at RFA</t>
  </si>
  <si>
    <t>at Lpool</t>
  </si>
  <si>
    <t>FM</t>
  </si>
  <si>
    <t>Syracuse</t>
  </si>
  <si>
    <t>at Bville</t>
  </si>
  <si>
    <t>Lpool</t>
  </si>
  <si>
    <t>1-Pin Opp</t>
  </si>
  <si>
    <t>1-Pin %</t>
  </si>
  <si>
    <t>12/14 RFA</t>
  </si>
  <si>
    <t>12/13  Bvl</t>
  </si>
  <si>
    <t>CNS Girls Bowling</t>
  </si>
  <si>
    <t xml:space="preserve">   POINT RACE</t>
  </si>
  <si>
    <t>605 / 405</t>
  </si>
  <si>
    <t>190 / 82</t>
  </si>
  <si>
    <t>Hi/Low GM</t>
  </si>
  <si>
    <t>Hi/Low SER</t>
  </si>
  <si>
    <t>&amp;</t>
  </si>
  <si>
    <t>P        R</t>
  </si>
  <si>
    <t>A        C</t>
  </si>
  <si>
    <t>T        I</t>
  </si>
  <si>
    <t>C        E</t>
  </si>
  <si>
    <t>I        N</t>
  </si>
  <si>
    <t>T        R</t>
  </si>
  <si>
    <t>A        M</t>
  </si>
  <si>
    <t>U        R</t>
  </si>
  <si>
    <t>A        L</t>
  </si>
  <si>
    <t>Tryout</t>
  </si>
  <si>
    <t>EVENT</t>
  </si>
  <si>
    <t>OPTIONAL</t>
  </si>
  <si>
    <t>Intramural</t>
  </si>
  <si>
    <t>Practice</t>
  </si>
  <si>
    <t>190 / 83</t>
  </si>
  <si>
    <t>247 / 118</t>
  </si>
  <si>
    <t>Trend Avg 6</t>
  </si>
  <si>
    <t>Sub gms</t>
  </si>
  <si>
    <t>Sub Gms</t>
  </si>
  <si>
    <t>Sub gm tot</t>
  </si>
  <si>
    <t>Series w/ sub gms</t>
  </si>
  <si>
    <t>Series avg</t>
  </si>
  <si>
    <t>sub gm tot</t>
  </si>
  <si>
    <t>Ser w sub gms</t>
  </si>
  <si>
    <t>Ser w sub gm</t>
  </si>
  <si>
    <t>12/20 Lp</t>
  </si>
  <si>
    <t>sub gms</t>
  </si>
  <si>
    <t>12/19 Intr</t>
  </si>
  <si>
    <t>12/21 WG</t>
  </si>
  <si>
    <t>12/22 FM</t>
  </si>
  <si>
    <t>12/26 Syr</t>
  </si>
  <si>
    <t>12/30 Bvl</t>
  </si>
  <si>
    <t>448 / 314</t>
  </si>
  <si>
    <t>174 / 68</t>
  </si>
  <si>
    <t>1/3 WG</t>
  </si>
  <si>
    <t>1/5 Lp</t>
  </si>
  <si>
    <t>188 / 82</t>
  </si>
  <si>
    <t>1/9 Intra</t>
  </si>
  <si>
    <t>1/12 Syr</t>
  </si>
  <si>
    <t>697 / 463</t>
  </si>
  <si>
    <t>380 / 258</t>
  </si>
  <si>
    <t>1/17 Bvl</t>
  </si>
  <si>
    <t>1/19 WG</t>
  </si>
  <si>
    <t>1/20 FM</t>
  </si>
  <si>
    <t>1/23 Intr</t>
  </si>
  <si>
    <t>1/24 Lp</t>
  </si>
  <si>
    <t>215 / 84</t>
  </si>
  <si>
    <t>594 / 281</t>
  </si>
  <si>
    <t>389 / 258</t>
  </si>
  <si>
    <t>506 / 297</t>
  </si>
  <si>
    <t>510 / 334</t>
  </si>
  <si>
    <t>187 / 86</t>
  </si>
  <si>
    <t>234 / 102</t>
  </si>
  <si>
    <t>544 / 364</t>
  </si>
  <si>
    <t>1/30 Intra</t>
  </si>
  <si>
    <t>211 / 89</t>
  </si>
  <si>
    <t>491 / 303</t>
  </si>
  <si>
    <t>2/1 Pract</t>
  </si>
  <si>
    <t>2/2 Pract</t>
  </si>
  <si>
    <t>SECTIONALS</t>
  </si>
  <si>
    <t>League, Non-League, Intramurals, Practices &amp; Sectional Champ</t>
  </si>
  <si>
    <t>Trend 6 listed is last 6 games prior to sectional champ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</si>
</sst>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.000"/>
    <numFmt numFmtId="167" formatCode="m/d;@"/>
  </numFmts>
  <fonts count="35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1"/>
      <color rgb="FF00FF00"/>
      <name val="Calibri"/>
      <family val="2"/>
      <scheme val="minor"/>
    </font>
    <font>
      <b/>
      <sz val="11"/>
      <color rgb="FF24406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1"/>
      <color rgb="FFF3740B"/>
      <name val="Calibri"/>
      <family val="2"/>
      <scheme val="minor"/>
    </font>
    <font>
      <b/>
      <sz val="11"/>
      <color rgb="FF01014B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3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1717FD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11"/>
      <color rgb="FF1717FD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3740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18F31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1717FD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10024E"/>
        <bgColor indexed="64"/>
      </patternFill>
    </fill>
    <fill>
      <patternFill patternType="gray125">
        <fgColor rgb="FF000000"/>
        <bgColor theme="2" tint="-9.9948118533890809E-2"/>
      </patternFill>
    </fill>
    <fill>
      <patternFill patternType="solid">
        <fgColor rgb="FFFF66CC"/>
        <bgColor indexed="64"/>
      </patternFill>
    </fill>
    <fill>
      <patternFill patternType="solid">
        <fgColor rgb="FF000000"/>
        <bgColor indexed="64"/>
      </patternFill>
    </fill>
    <fill>
      <patternFill patternType="gray125">
        <bgColor auto="1"/>
      </patternFill>
    </fill>
    <fill>
      <patternFill patternType="gray125">
        <fgColor rgb="FF000000"/>
        <bgColor theme="0"/>
      </patternFill>
    </fill>
    <fill>
      <patternFill patternType="solid"/>
    </fill>
    <fill>
      <patternFill patternType="solid">
        <fgColor rgb="FF000000"/>
        <bgColor indexed="64"/>
      </patternFill>
    </fill>
    <fill>
      <patternFill patternType="solid">
        <fgColor rgb="FF000000"/>
        <bgColor auto="1"/>
      </patternFill>
    </fill>
    <fill>
      <patternFill patternType="solid">
        <fgColor rgb="FF000000"/>
        <bgColor indexed="64"/>
      </patternFill>
    </fill>
    <fill>
      <patternFill patternType="gray125">
        <bgColor theme="0"/>
      </patternFill>
    </fill>
    <fill>
      <patternFill patternType="gray125">
        <fgColor rgb="FF000000"/>
        <bgColor theme="1"/>
      </patternFill>
    </fill>
    <fill>
      <patternFill patternType="gray125">
        <bgColor theme="1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1717FD"/>
      </left>
      <right style="medium">
        <color rgb="FF1717FD"/>
      </right>
      <top style="medium">
        <color rgb="FF1717FD"/>
      </top>
      <bottom style="medium">
        <color rgb="FF1717F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1717FD"/>
      </right>
      <top style="medium">
        <color rgb="FF1717FD"/>
      </top>
      <bottom style="medium">
        <color rgb="FF1717FD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1717FD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1717FD"/>
      </left>
      <right style="medium">
        <color rgb="FF1717FD"/>
      </right>
      <top style="medium">
        <color rgb="FF1717FD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textRotation="90"/>
    </xf>
    <xf numFmtId="0" fontId="5" fillId="9" borderId="0" xfId="0" applyFont="1" applyFill="1" applyAlignment="1">
      <alignment horizontal="center" textRotation="90"/>
    </xf>
    <xf numFmtId="0" fontId="6" fillId="3" borderId="0" xfId="0" applyFont="1" applyFill="1" applyAlignment="1">
      <alignment horizontal="center" textRotation="90"/>
    </xf>
    <xf numFmtId="0" fontId="7" fillId="0" borderId="0" xfId="0" applyFont="1"/>
    <xf numFmtId="0" fontId="5" fillId="0" borderId="0" xfId="0" applyFont="1" applyAlignment="1">
      <alignment horizontal="center" textRotation="90"/>
    </xf>
    <xf numFmtId="0" fontId="6" fillId="0" borderId="0" xfId="0" applyFont="1" applyAlignment="1">
      <alignment horizontal="center" textRotation="90"/>
    </xf>
    <xf numFmtId="0" fontId="9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7" borderId="2" xfId="0" applyFont="1" applyFill="1" applyBorder="1"/>
    <xf numFmtId="0" fontId="4" fillId="0" borderId="0" xfId="0" applyFont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13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0" fillId="11" borderId="11" xfId="0" applyFont="1" applyFill="1" applyBorder="1"/>
    <xf numFmtId="0" fontId="8" fillId="6" borderId="2" xfId="0" applyFont="1" applyFill="1" applyBorder="1"/>
    <xf numFmtId="0" fontId="10" fillId="8" borderId="2" xfId="0" applyFont="1" applyFill="1" applyBorder="1"/>
    <xf numFmtId="0" fontId="3" fillId="11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8" borderId="11" xfId="0" applyFont="1" applyFill="1" applyBorder="1"/>
    <xf numFmtId="0" fontId="3" fillId="8" borderId="16" xfId="0" applyFont="1" applyFill="1" applyBorder="1" applyAlignment="1">
      <alignment horizontal="center"/>
    </xf>
    <xf numFmtId="0" fontId="10" fillId="5" borderId="11" xfId="0" applyFont="1" applyFill="1" applyBorder="1"/>
    <xf numFmtId="0" fontId="3" fillId="5" borderId="16" xfId="0" applyFont="1" applyFill="1" applyBorder="1" applyAlignment="1">
      <alignment horizontal="center"/>
    </xf>
    <xf numFmtId="0" fontId="0" fillId="0" borderId="0" xfId="0" applyAlignment="1">
      <alignment horizontal="left"/>
    </xf>
    <xf numFmtId="9" fontId="10" fillId="5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/>
    <xf numFmtId="10" fontId="10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0" fontId="10" fillId="0" borderId="13" xfId="0" applyNumberFormat="1" applyFont="1" applyBorder="1" applyAlignment="1">
      <alignment horizontal="center"/>
    </xf>
    <xf numFmtId="9" fontId="10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7" fillId="0" borderId="0" xfId="0" applyFont="1"/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5" borderId="2" xfId="0" applyFont="1" applyFill="1" applyBorder="1"/>
    <xf numFmtId="0" fontId="15" fillId="12" borderId="2" xfId="0" applyFont="1" applyFill="1" applyBorder="1"/>
    <xf numFmtId="0" fontId="1" fillId="4" borderId="2" xfId="0" applyFont="1" applyFill="1" applyBorder="1"/>
    <xf numFmtId="0" fontId="8" fillId="13" borderId="11" xfId="0" applyFont="1" applyFill="1" applyBorder="1"/>
    <xf numFmtId="0" fontId="14" fillId="14" borderId="2" xfId="0" applyFont="1" applyFill="1" applyBorder="1"/>
    <xf numFmtId="49" fontId="0" fillId="0" borderId="0" xfId="0" applyNumberFormat="1"/>
    <xf numFmtId="1" fontId="0" fillId="0" borderId="0" xfId="0" applyNumberFormat="1"/>
    <xf numFmtId="0" fontId="1" fillId="0" borderId="18" xfId="0" applyFont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1" fontId="3" fillId="5" borderId="0" xfId="0" applyNumberFormat="1" applyFont="1" applyFill="1" applyAlignment="1">
      <alignment horizontal="center"/>
    </xf>
    <xf numFmtId="1" fontId="3" fillId="5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10" fillId="5" borderId="0" xfId="0" applyNumberFormat="1" applyFont="1" applyFill="1" applyAlignment="1">
      <alignment horizontal="center"/>
    </xf>
    <xf numFmtId="165" fontId="16" fillId="5" borderId="0" xfId="0" applyNumberFormat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5" fontId="3" fillId="5" borderId="0" xfId="0" applyNumberFormat="1" applyFont="1" applyFill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0" xfId="0" applyFont="1" applyBorder="1" applyAlignment="1">
      <alignment horizontal="center" textRotation="90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1" fontId="17" fillId="2" borderId="11" xfId="0" applyNumberFormat="1" applyFont="1" applyFill="1" applyBorder="1" applyAlignment="1">
      <alignment horizontal="center"/>
    </xf>
    <xf numFmtId="49" fontId="17" fillId="2" borderId="12" xfId="0" applyNumberFormat="1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center"/>
    </xf>
    <xf numFmtId="0" fontId="13" fillId="10" borderId="10" xfId="0" applyFont="1" applyFill="1" applyBorder="1" applyAlignment="1">
      <alignment horizontal="center"/>
    </xf>
    <xf numFmtId="0" fontId="12" fillId="11" borderId="11" xfId="0" applyFont="1" applyFill="1" applyBorder="1" applyAlignment="1">
      <alignment horizontal="center"/>
    </xf>
    <xf numFmtId="0" fontId="12" fillId="11" borderId="12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center"/>
    </xf>
    <xf numFmtId="49" fontId="17" fillId="2" borderId="10" xfId="0" applyNumberFormat="1" applyFont="1" applyFill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17" fillId="0" borderId="13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9" xfId="0" applyNumberFormat="1" applyBorder="1" applyAlignment="1">
      <alignment horizontal="center"/>
    </xf>
    <xf numFmtId="1" fontId="10" fillId="16" borderId="0" xfId="0" applyNumberFormat="1" applyFont="1" applyFill="1" applyAlignment="1">
      <alignment horizontal="center"/>
    </xf>
    <xf numFmtId="1" fontId="17" fillId="0" borderId="19" xfId="0" applyNumberFormat="1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17" fillId="0" borderId="22" xfId="0" applyNumberFormat="1" applyFont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1" xfId="0" applyNumberFormat="1" applyBorder="1" applyAlignment="1">
      <alignment horizontal="center"/>
    </xf>
    <xf numFmtId="0" fontId="4" fillId="6" borderId="0" xfId="0" applyFont="1" applyFill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22" fillId="6" borderId="0" xfId="0" applyFont="1" applyFill="1"/>
    <xf numFmtId="0" fontId="1" fillId="0" borderId="14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6" borderId="0" xfId="0" applyNumberFormat="1" applyFont="1" applyFill="1" applyAlignment="1">
      <alignment horizontal="center"/>
    </xf>
    <xf numFmtId="1" fontId="4" fillId="6" borderId="1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" fontId="4" fillId="6" borderId="0" xfId="0" applyNumberFormat="1" applyFont="1" applyFill="1" applyAlignment="1">
      <alignment horizontal="center"/>
    </xf>
    <xf numFmtId="0" fontId="0" fillId="13" borderId="16" xfId="0" applyFill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11" borderId="18" xfId="0" applyFont="1" applyFill="1" applyBorder="1" applyAlignment="1">
      <alignment horizontal="center"/>
    </xf>
    <xf numFmtId="0" fontId="23" fillId="17" borderId="0" xfId="0" applyFont="1" applyFill="1" applyAlignment="1">
      <alignment horizontal="center"/>
    </xf>
    <xf numFmtId="0" fontId="24" fillId="18" borderId="19" xfId="0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8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18" fillId="15" borderId="24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25" fillId="19" borderId="19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6" fillId="6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1" fontId="26" fillId="6" borderId="0" xfId="0" applyNumberFormat="1" applyFont="1" applyFill="1" applyAlignment="1">
      <alignment horizontal="center"/>
    </xf>
    <xf numFmtId="1" fontId="17" fillId="0" borderId="25" xfId="0" applyNumberFormat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8" fillId="21" borderId="0" xfId="0" applyFont="1" applyFill="1" applyAlignment="1">
      <alignment horizontal="center"/>
    </xf>
    <xf numFmtId="1" fontId="28" fillId="21" borderId="0" xfId="0" applyNumberFormat="1" applyFont="1" applyFill="1" applyAlignment="1">
      <alignment horizontal="center"/>
    </xf>
    <xf numFmtId="0" fontId="28" fillId="22" borderId="0" xfId="0" applyFont="1" applyFill="1" applyAlignment="1">
      <alignment horizontal="center"/>
    </xf>
    <xf numFmtId="0" fontId="29" fillId="23" borderId="0" xfId="0" applyFont="1" applyFill="1" applyAlignment="1">
      <alignment horizontal="center"/>
    </xf>
    <xf numFmtId="1" fontId="29" fillId="23" borderId="0" xfId="0" applyNumberFormat="1" applyFont="1" applyFill="1" applyAlignment="1">
      <alignment horizontal="center"/>
    </xf>
    <xf numFmtId="1" fontId="0" fillId="0" borderId="28" xfId="0" applyNumberFormat="1" applyBorder="1" applyAlignment="1">
      <alignment horizontal="center"/>
    </xf>
    <xf numFmtId="1" fontId="17" fillId="0" borderId="29" xfId="0" applyNumberFormat="1" applyFont="1" applyBorder="1" applyAlignment="1">
      <alignment horizontal="center"/>
    </xf>
    <xf numFmtId="0" fontId="25" fillId="24" borderId="19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7" fillId="0" borderId="0" xfId="0" applyFont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5" fillId="18" borderId="1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32" fillId="26" borderId="0" xfId="0" applyFont="1" applyFill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17" fillId="0" borderId="33" xfId="0" applyNumberFormat="1" applyFon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32" fillId="27" borderId="0" xfId="0" applyFont="1" applyFill="1" applyAlignment="1">
      <alignment horizontal="center"/>
    </xf>
    <xf numFmtId="1" fontId="32" fillId="27" borderId="0" xfId="0" applyNumberFormat="1" applyFont="1" applyFill="1" applyAlignment="1">
      <alignment horizontal="center"/>
    </xf>
    <xf numFmtId="0" fontId="0" fillId="27" borderId="1" xfId="0" applyFill="1" applyBorder="1" applyAlignment="1">
      <alignment horizontal="center"/>
    </xf>
    <xf numFmtId="1" fontId="31" fillId="0" borderId="34" xfId="0" applyNumberFormat="1" applyFont="1" applyBorder="1" applyAlignment="1">
      <alignment horizontal="center"/>
    </xf>
    <xf numFmtId="1" fontId="17" fillId="0" borderId="34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17" fillId="0" borderId="35" xfId="0" applyNumberFormat="1" applyFont="1" applyBorder="1" applyAlignment="1">
      <alignment horizontal="center"/>
    </xf>
    <xf numFmtId="1" fontId="31" fillId="0" borderId="35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Font="1" applyBorder="1"/>
    <xf numFmtId="1" fontId="0" fillId="0" borderId="0" xfId="0" applyNumberFormat="1" applyBorder="1" applyAlignment="1">
      <alignment horizontal="center"/>
    </xf>
    <xf numFmtId="9" fontId="1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3" fillId="2" borderId="2" xfId="0" applyFont="1" applyFill="1" applyBorder="1"/>
    <xf numFmtId="0" fontId="1" fillId="0" borderId="0" xfId="0" applyFont="1" applyBorder="1" applyAlignment="1">
      <alignment horizontal="center"/>
    </xf>
    <xf numFmtId="0" fontId="34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" fontId="0" fillId="0" borderId="3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717FD"/>
      <color rgb="FFFF66CC"/>
      <color rgb="FF00FF00"/>
      <color rgb="FF00FFFF"/>
      <color rgb="FFF3740B"/>
      <color rgb="FF10024E"/>
      <color rgb="FFCC9900"/>
      <color rgb="FF01014B"/>
      <color rgb="FF808000"/>
      <color rgb="FF318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7"/>
  <sheetViews>
    <sheetView tabSelected="1" workbookViewId="0">
      <pane ySplit="1" topLeftCell="A2" activePane="bottomLeft" state="frozen"/>
      <selection activeCell="N18" sqref="N18"/>
      <selection pane="bottomLeft"/>
    </sheetView>
  </sheetViews>
  <sheetFormatPr baseColWidth="10" defaultColWidth="8.83203125" defaultRowHeight="15" x14ac:dyDescent="0.2"/>
  <cols>
    <col min="1" max="1" width="10.5" customWidth="1"/>
    <col min="2" max="12" width="9.1640625" style="1" customWidth="1"/>
    <col min="13" max="14" width="7.6640625" style="1" customWidth="1"/>
  </cols>
  <sheetData>
    <row r="1" spans="1:14" ht="55" x14ac:dyDescent="0.25">
      <c r="A1" s="18" t="s">
        <v>130</v>
      </c>
      <c r="B1" s="12" t="s">
        <v>2</v>
      </c>
      <c r="C1" s="12" t="s">
        <v>3</v>
      </c>
      <c r="D1" s="12" t="s">
        <v>4</v>
      </c>
      <c r="E1" s="12" t="s">
        <v>7</v>
      </c>
      <c r="F1" s="12" t="s">
        <v>5</v>
      </c>
      <c r="G1" s="12" t="s">
        <v>70</v>
      </c>
      <c r="H1" s="12" t="s">
        <v>6</v>
      </c>
      <c r="I1" s="12" t="s">
        <v>9</v>
      </c>
      <c r="J1" s="12" t="s">
        <v>64</v>
      </c>
      <c r="K1" s="13" t="s">
        <v>75</v>
      </c>
      <c r="L1" s="14" t="s">
        <v>74</v>
      </c>
      <c r="M1" s="12" t="s">
        <v>89</v>
      </c>
      <c r="N1" s="12" t="s">
        <v>90</v>
      </c>
    </row>
    <row r="2" spans="1:14" x14ac:dyDescent="0.2">
      <c r="A2" s="106" t="s">
        <v>117</v>
      </c>
      <c r="B2" s="107" t="s">
        <v>135</v>
      </c>
      <c r="C2" s="107" t="s">
        <v>172</v>
      </c>
      <c r="D2" s="107" t="s">
        <v>175</v>
      </c>
      <c r="E2" s="107" t="s">
        <v>166</v>
      </c>
      <c r="F2" s="107" t="s">
        <v>171</v>
      </c>
      <c r="G2" s="107" t="s">
        <v>116</v>
      </c>
      <c r="H2" s="107" t="s">
        <v>156</v>
      </c>
      <c r="I2" s="107" t="s">
        <v>134</v>
      </c>
      <c r="J2" s="107" t="s">
        <v>153</v>
      </c>
      <c r="K2" s="104"/>
      <c r="L2" s="105"/>
      <c r="M2" s="103"/>
      <c r="N2" s="103"/>
    </row>
    <row r="3" spans="1:14" ht="16" thickBot="1" x14ac:dyDescent="0.25">
      <c r="A3" s="109" t="s">
        <v>118</v>
      </c>
      <c r="B3" s="110" t="s">
        <v>159</v>
      </c>
      <c r="C3" s="110" t="s">
        <v>115</v>
      </c>
      <c r="D3" s="110" t="s">
        <v>173</v>
      </c>
      <c r="E3" s="110" t="s">
        <v>167</v>
      </c>
      <c r="F3" s="110" t="s">
        <v>170</v>
      </c>
      <c r="G3" s="110" t="s">
        <v>169</v>
      </c>
      <c r="H3" s="110" t="s">
        <v>152</v>
      </c>
      <c r="I3" s="110" t="s">
        <v>176</v>
      </c>
      <c r="J3" s="110" t="s">
        <v>168</v>
      </c>
      <c r="K3" s="104"/>
      <c r="L3" s="105"/>
      <c r="M3" s="103"/>
      <c r="N3" s="103"/>
    </row>
    <row r="4" spans="1:14" ht="16" thickBot="1" x14ac:dyDescent="0.25">
      <c r="A4" s="111" t="s">
        <v>120</v>
      </c>
      <c r="B4" s="112" t="s">
        <v>121</v>
      </c>
      <c r="C4" s="112" t="s">
        <v>122</v>
      </c>
      <c r="D4" s="112" t="s">
        <v>123</v>
      </c>
      <c r="E4" s="112" t="s">
        <v>119</v>
      </c>
      <c r="F4" s="112" t="s">
        <v>124</v>
      </c>
      <c r="G4" s="112" t="s">
        <v>125</v>
      </c>
      <c r="H4" s="112" t="s">
        <v>127</v>
      </c>
      <c r="I4" s="112" t="s">
        <v>126</v>
      </c>
      <c r="J4" s="119" t="s">
        <v>128</v>
      </c>
      <c r="K4" s="108"/>
      <c r="L4" s="108"/>
      <c r="M4" s="103"/>
      <c r="N4" s="103"/>
    </row>
    <row r="5" spans="1:14" x14ac:dyDescent="0.2">
      <c r="A5" s="108" t="s">
        <v>129</v>
      </c>
      <c r="B5" s="120">
        <v>184</v>
      </c>
      <c r="C5" s="123">
        <v>135</v>
      </c>
      <c r="D5" s="123">
        <v>167</v>
      </c>
      <c r="E5" s="123">
        <v>115</v>
      </c>
      <c r="F5" s="123">
        <v>126</v>
      </c>
      <c r="G5" s="123">
        <v>138</v>
      </c>
      <c r="H5" s="123">
        <v>142</v>
      </c>
      <c r="I5" s="123">
        <v>141</v>
      </c>
      <c r="J5" s="123">
        <v>110</v>
      </c>
      <c r="K5" s="108"/>
      <c r="L5" s="108"/>
      <c r="M5" s="103"/>
      <c r="N5" s="103"/>
    </row>
    <row r="6" spans="1:14" x14ac:dyDescent="0.2">
      <c r="A6" s="127">
        <v>42681</v>
      </c>
      <c r="B6" s="69">
        <v>199</v>
      </c>
      <c r="C6" s="123">
        <v>148</v>
      </c>
      <c r="D6" s="123">
        <v>137</v>
      </c>
      <c r="E6" s="123">
        <v>113</v>
      </c>
      <c r="F6" s="123">
        <v>156</v>
      </c>
      <c r="G6" s="123">
        <v>148</v>
      </c>
      <c r="H6" s="123">
        <v>108</v>
      </c>
      <c r="I6" s="123">
        <v>122</v>
      </c>
      <c r="J6" s="123">
        <v>98</v>
      </c>
      <c r="K6" s="108"/>
      <c r="L6" s="108"/>
      <c r="M6" s="103"/>
      <c r="N6" s="103"/>
    </row>
    <row r="7" spans="1:14" x14ac:dyDescent="0.2">
      <c r="A7" s="108"/>
      <c r="B7" s="69">
        <v>202</v>
      </c>
      <c r="C7" s="168">
        <v>122</v>
      </c>
      <c r="D7" s="123">
        <v>128</v>
      </c>
      <c r="E7" s="123">
        <v>114</v>
      </c>
      <c r="F7" s="123">
        <v>134</v>
      </c>
      <c r="G7" s="123">
        <v>138</v>
      </c>
      <c r="H7" s="123">
        <v>151</v>
      </c>
      <c r="I7" s="123">
        <v>139</v>
      </c>
      <c r="J7" s="123">
        <v>86</v>
      </c>
      <c r="K7" s="108"/>
      <c r="L7" s="108"/>
      <c r="M7" s="103"/>
      <c r="N7" s="103"/>
    </row>
    <row r="8" spans="1:14" ht="16" thickBot="1" x14ac:dyDescent="0.25">
      <c r="A8" s="122" t="s">
        <v>93</v>
      </c>
      <c r="B8" s="69">
        <v>3</v>
      </c>
      <c r="C8" s="168">
        <v>3</v>
      </c>
      <c r="D8" s="123">
        <v>3</v>
      </c>
      <c r="E8" s="123">
        <v>3</v>
      </c>
      <c r="F8" s="123">
        <v>3</v>
      </c>
      <c r="G8" s="123">
        <v>3</v>
      </c>
      <c r="H8" s="123">
        <v>3</v>
      </c>
      <c r="I8" s="123">
        <v>3</v>
      </c>
      <c r="J8" s="123">
        <v>3</v>
      </c>
      <c r="K8" s="108"/>
      <c r="L8" s="108"/>
      <c r="M8" s="103"/>
      <c r="N8" s="103"/>
    </row>
    <row r="9" spans="1:14" ht="16" thickBot="1" x14ac:dyDescent="0.25">
      <c r="A9" s="121" t="s">
        <v>71</v>
      </c>
      <c r="B9" s="121">
        <f t="shared" ref="B9:J9" si="0">SUM(B5:B7)</f>
        <v>585</v>
      </c>
      <c r="C9" s="208">
        <f t="shared" si="0"/>
        <v>405</v>
      </c>
      <c r="D9" s="121">
        <f t="shared" si="0"/>
        <v>432</v>
      </c>
      <c r="E9" s="121">
        <f t="shared" si="0"/>
        <v>342</v>
      </c>
      <c r="F9" s="121">
        <f t="shared" si="0"/>
        <v>416</v>
      </c>
      <c r="G9" s="121">
        <f t="shared" si="0"/>
        <v>424</v>
      </c>
      <c r="H9" s="121">
        <f t="shared" si="0"/>
        <v>401</v>
      </c>
      <c r="I9" s="121">
        <f t="shared" si="0"/>
        <v>402</v>
      </c>
      <c r="J9" s="121">
        <f t="shared" si="0"/>
        <v>294</v>
      </c>
      <c r="K9" s="108"/>
      <c r="L9" s="108"/>
      <c r="M9" s="103"/>
      <c r="N9" s="103"/>
    </row>
    <row r="10" spans="1:14" x14ac:dyDescent="0.2">
      <c r="A10" s="108" t="s">
        <v>129</v>
      </c>
      <c r="B10" s="63"/>
      <c r="C10" s="209">
        <v>224</v>
      </c>
      <c r="D10" s="63"/>
      <c r="E10" s="63"/>
      <c r="F10" s="63"/>
      <c r="G10" s="63"/>
      <c r="H10" s="63"/>
      <c r="I10" s="63"/>
      <c r="J10" s="63"/>
    </row>
    <row r="11" spans="1:14" x14ac:dyDescent="0.2">
      <c r="A11" s="127">
        <v>42682</v>
      </c>
      <c r="B11" s="63"/>
      <c r="C11" s="125">
        <v>175</v>
      </c>
      <c r="D11" s="63"/>
      <c r="E11" s="63"/>
      <c r="F11" s="63"/>
      <c r="G11" s="63"/>
      <c r="H11" s="63"/>
      <c r="I11" s="63"/>
      <c r="J11" s="63"/>
    </row>
    <row r="12" spans="1:14" x14ac:dyDescent="0.2">
      <c r="A12" s="132" t="s">
        <v>131</v>
      </c>
      <c r="B12" s="63"/>
      <c r="C12" s="125">
        <v>206</v>
      </c>
      <c r="D12" s="63"/>
      <c r="E12" s="63"/>
      <c r="F12" s="63"/>
      <c r="G12" s="63"/>
      <c r="H12" s="63"/>
      <c r="I12" s="63"/>
      <c r="J12" s="63"/>
    </row>
    <row r="13" spans="1:14" ht="16" thickBot="1" x14ac:dyDescent="0.25">
      <c r="A13" s="122" t="s">
        <v>93</v>
      </c>
      <c r="B13" s="63">
        <v>3</v>
      </c>
      <c r="C13" s="125">
        <v>3</v>
      </c>
      <c r="D13" s="63"/>
      <c r="E13" s="63"/>
      <c r="F13" s="63"/>
      <c r="G13" s="63"/>
      <c r="H13" s="63"/>
      <c r="I13" s="63"/>
      <c r="J13" s="63"/>
    </row>
    <row r="14" spans="1:14" ht="16" thickBot="1" x14ac:dyDescent="0.25">
      <c r="A14" s="121" t="s">
        <v>71</v>
      </c>
      <c r="B14" s="128">
        <v>559</v>
      </c>
      <c r="C14" s="129">
        <f>SUM(C10:C12)</f>
        <v>605</v>
      </c>
      <c r="D14" s="61"/>
      <c r="E14" s="61"/>
      <c r="F14" s="61"/>
      <c r="G14" s="61"/>
      <c r="H14" s="61"/>
      <c r="I14" s="61"/>
      <c r="J14" s="68"/>
    </row>
    <row r="15" spans="1:14" ht="16" thickBot="1" x14ac:dyDescent="0.25">
      <c r="A15" s="108" t="s">
        <v>129</v>
      </c>
      <c r="B15" s="124">
        <v>155</v>
      </c>
      <c r="C15" s="124">
        <v>169</v>
      </c>
      <c r="D15" s="124">
        <v>107</v>
      </c>
      <c r="E15" s="124">
        <v>119</v>
      </c>
      <c r="F15" s="130">
        <v>163</v>
      </c>
      <c r="G15" s="124">
        <v>133</v>
      </c>
      <c r="H15" s="124">
        <v>166</v>
      </c>
      <c r="I15" s="124">
        <v>109</v>
      </c>
      <c r="J15" s="131">
        <v>174</v>
      </c>
    </row>
    <row r="16" spans="1:14" x14ac:dyDescent="0.2">
      <c r="A16" s="126">
        <v>42683</v>
      </c>
      <c r="B16" s="124">
        <v>157</v>
      </c>
      <c r="C16" s="124">
        <v>140</v>
      </c>
      <c r="D16" s="124">
        <v>156</v>
      </c>
      <c r="E16" s="124">
        <v>123</v>
      </c>
      <c r="F16" s="124">
        <v>107</v>
      </c>
      <c r="G16" s="124">
        <v>134</v>
      </c>
      <c r="H16" s="124">
        <v>107</v>
      </c>
      <c r="I16" s="124">
        <v>100</v>
      </c>
      <c r="J16" s="124">
        <v>94</v>
      </c>
    </row>
    <row r="17" spans="1:10" x14ac:dyDescent="0.2">
      <c r="B17" s="124">
        <v>192</v>
      </c>
      <c r="C17" s="124">
        <v>152</v>
      </c>
      <c r="D17" s="130">
        <v>185</v>
      </c>
      <c r="E17" s="124">
        <v>92</v>
      </c>
      <c r="F17" s="124">
        <v>106</v>
      </c>
      <c r="G17" s="124">
        <v>100</v>
      </c>
      <c r="H17" s="124">
        <v>130</v>
      </c>
      <c r="I17" s="124">
        <v>125</v>
      </c>
      <c r="J17" s="124">
        <v>104</v>
      </c>
    </row>
    <row r="18" spans="1:10" x14ac:dyDescent="0.2">
      <c r="A18" s="122" t="s">
        <v>93</v>
      </c>
      <c r="B18" s="124">
        <v>3</v>
      </c>
      <c r="C18" s="124">
        <v>3</v>
      </c>
      <c r="D18" s="130">
        <v>3</v>
      </c>
      <c r="E18" s="124">
        <v>3</v>
      </c>
      <c r="F18" s="124">
        <v>3</v>
      </c>
      <c r="G18" s="124">
        <v>3</v>
      </c>
      <c r="H18" s="124">
        <v>3</v>
      </c>
      <c r="I18" s="124">
        <v>3</v>
      </c>
      <c r="J18" s="124">
        <v>3</v>
      </c>
    </row>
    <row r="19" spans="1:10" ht="16" thickBot="1" x14ac:dyDescent="0.25">
      <c r="A19" s="121" t="s">
        <v>71</v>
      </c>
      <c r="B19" s="121">
        <f t="shared" ref="B19:J19" si="1">SUM(B15:B17)</f>
        <v>504</v>
      </c>
      <c r="C19" s="121">
        <f t="shared" si="1"/>
        <v>461</v>
      </c>
      <c r="D19" s="121">
        <f t="shared" si="1"/>
        <v>448</v>
      </c>
      <c r="E19" s="121">
        <f t="shared" si="1"/>
        <v>334</v>
      </c>
      <c r="F19" s="121">
        <f t="shared" si="1"/>
        <v>376</v>
      </c>
      <c r="G19" s="121">
        <f t="shared" si="1"/>
        <v>367</v>
      </c>
      <c r="H19" s="121">
        <f t="shared" si="1"/>
        <v>403</v>
      </c>
      <c r="I19" s="121">
        <f t="shared" si="1"/>
        <v>334</v>
      </c>
      <c r="J19" s="184">
        <f t="shared" si="1"/>
        <v>372</v>
      </c>
    </row>
    <row r="20" spans="1:10" x14ac:dyDescent="0.2">
      <c r="A20" s="108" t="s">
        <v>129</v>
      </c>
      <c r="B20" s="130">
        <v>205</v>
      </c>
      <c r="C20" s="124">
        <v>170</v>
      </c>
      <c r="D20" s="124">
        <v>155</v>
      </c>
      <c r="E20" s="124">
        <v>112</v>
      </c>
      <c r="F20" s="124">
        <v>98</v>
      </c>
      <c r="G20" s="124">
        <v>139</v>
      </c>
      <c r="H20" s="124">
        <v>144</v>
      </c>
      <c r="I20" s="130">
        <v>155</v>
      </c>
      <c r="J20" s="124">
        <v>123</v>
      </c>
    </row>
    <row r="21" spans="1:10" x14ac:dyDescent="0.2">
      <c r="A21" s="126">
        <v>42684</v>
      </c>
      <c r="B21" s="124">
        <v>189</v>
      </c>
      <c r="C21" s="130">
        <v>197</v>
      </c>
      <c r="D21" s="124">
        <v>98</v>
      </c>
      <c r="E21" s="124">
        <v>128</v>
      </c>
      <c r="F21" s="124">
        <v>123</v>
      </c>
      <c r="G21" s="124">
        <v>145</v>
      </c>
      <c r="H21" s="140">
        <v>167</v>
      </c>
      <c r="I21" s="173">
        <v>128</v>
      </c>
      <c r="J21" s="124">
        <v>115</v>
      </c>
    </row>
    <row r="22" spans="1:10" x14ac:dyDescent="0.2">
      <c r="B22" s="124">
        <v>166</v>
      </c>
      <c r="C22" s="124">
        <v>171</v>
      </c>
      <c r="D22" s="124"/>
      <c r="E22" s="124"/>
      <c r="F22" s="124">
        <v>116</v>
      </c>
      <c r="G22" s="124">
        <v>118</v>
      </c>
      <c r="H22" s="124">
        <v>137</v>
      </c>
      <c r="I22" s="124"/>
      <c r="J22" s="124"/>
    </row>
    <row r="23" spans="1:10" ht="16" thickBot="1" x14ac:dyDescent="0.25">
      <c r="A23" s="122" t="s">
        <v>93</v>
      </c>
      <c r="B23" s="124">
        <v>3</v>
      </c>
      <c r="C23" s="124">
        <v>3</v>
      </c>
      <c r="D23" s="124">
        <v>2</v>
      </c>
      <c r="E23" s="124">
        <v>2</v>
      </c>
      <c r="F23" s="124">
        <v>3</v>
      </c>
      <c r="G23" s="124">
        <v>3</v>
      </c>
      <c r="H23" s="124">
        <v>3</v>
      </c>
      <c r="I23" s="124">
        <v>2</v>
      </c>
      <c r="J23" s="124">
        <v>2</v>
      </c>
    </row>
    <row r="24" spans="1:10" ht="16" thickBot="1" x14ac:dyDescent="0.25">
      <c r="A24" s="121" t="s">
        <v>71</v>
      </c>
      <c r="B24" s="121">
        <f t="shared" ref="B24:J24" si="2">SUM(B20:B22)</f>
        <v>560</v>
      </c>
      <c r="C24" s="121">
        <f t="shared" si="2"/>
        <v>538</v>
      </c>
      <c r="D24" s="121">
        <f t="shared" si="2"/>
        <v>253</v>
      </c>
      <c r="E24" s="121">
        <f t="shared" si="2"/>
        <v>240</v>
      </c>
      <c r="F24" s="121">
        <f t="shared" si="2"/>
        <v>337</v>
      </c>
      <c r="G24" s="121">
        <f t="shared" si="2"/>
        <v>402</v>
      </c>
      <c r="H24" s="133">
        <f t="shared" si="2"/>
        <v>448</v>
      </c>
      <c r="I24" s="121">
        <f t="shared" si="2"/>
        <v>283</v>
      </c>
      <c r="J24" s="121">
        <f t="shared" si="2"/>
        <v>238</v>
      </c>
    </row>
    <row r="25" spans="1:10" x14ac:dyDescent="0.2">
      <c r="A25" s="108" t="s">
        <v>132</v>
      </c>
      <c r="B25" s="124"/>
      <c r="C25" s="124">
        <v>143</v>
      </c>
      <c r="D25" s="124">
        <v>125</v>
      </c>
      <c r="E25" s="130">
        <v>140</v>
      </c>
      <c r="F25" s="124">
        <v>116</v>
      </c>
      <c r="G25" s="124">
        <v>114</v>
      </c>
      <c r="H25" s="124">
        <v>112</v>
      </c>
      <c r="I25" s="124">
        <v>119</v>
      </c>
      <c r="J25" s="124">
        <v>102</v>
      </c>
    </row>
    <row r="26" spans="1:10" ht="16" thickBot="1" x14ac:dyDescent="0.25">
      <c r="A26" s="126">
        <v>42688</v>
      </c>
      <c r="B26" s="124"/>
      <c r="C26" s="124">
        <v>184</v>
      </c>
      <c r="D26" s="124">
        <v>151</v>
      </c>
      <c r="E26" s="124">
        <v>123</v>
      </c>
      <c r="F26" s="124">
        <v>157</v>
      </c>
      <c r="G26" s="124">
        <v>119</v>
      </c>
      <c r="H26" s="124">
        <v>111</v>
      </c>
      <c r="I26" s="124">
        <v>141</v>
      </c>
      <c r="J26" s="124">
        <v>102</v>
      </c>
    </row>
    <row r="27" spans="1:10" ht="16" thickBot="1" x14ac:dyDescent="0.25">
      <c r="B27" s="124"/>
      <c r="C27" s="124">
        <v>194</v>
      </c>
      <c r="D27" s="124">
        <v>114</v>
      </c>
      <c r="E27" s="124">
        <v>100</v>
      </c>
      <c r="F27" s="124">
        <v>153</v>
      </c>
      <c r="G27" s="131">
        <v>190</v>
      </c>
      <c r="H27" s="124">
        <v>143</v>
      </c>
      <c r="I27" s="124">
        <v>111</v>
      </c>
      <c r="J27" s="124">
        <v>118</v>
      </c>
    </row>
    <row r="28" spans="1:10" x14ac:dyDescent="0.2">
      <c r="A28" s="122" t="s">
        <v>93</v>
      </c>
      <c r="B28" s="124"/>
      <c r="C28" s="124">
        <v>3</v>
      </c>
      <c r="D28" s="124">
        <v>3</v>
      </c>
      <c r="E28" s="124">
        <v>3</v>
      </c>
      <c r="F28" s="124">
        <v>3</v>
      </c>
      <c r="G28" s="140">
        <v>3</v>
      </c>
      <c r="H28" s="124">
        <v>3</v>
      </c>
      <c r="I28" s="124">
        <v>3</v>
      </c>
      <c r="J28" s="124">
        <v>3</v>
      </c>
    </row>
    <row r="29" spans="1:10" ht="16" thickBot="1" x14ac:dyDescent="0.25">
      <c r="A29" s="34" t="s">
        <v>71</v>
      </c>
      <c r="B29" s="121">
        <f t="shared" ref="B29:J29" si="3">SUM(B25:B27)</f>
        <v>0</v>
      </c>
      <c r="C29" s="121">
        <f t="shared" si="3"/>
        <v>521</v>
      </c>
      <c r="D29" s="121">
        <f t="shared" si="3"/>
        <v>390</v>
      </c>
      <c r="E29" s="121">
        <f t="shared" si="3"/>
        <v>363</v>
      </c>
      <c r="F29" s="121">
        <f t="shared" si="3"/>
        <v>426</v>
      </c>
      <c r="G29" s="121">
        <f t="shared" si="3"/>
        <v>423</v>
      </c>
      <c r="H29" s="121">
        <f t="shared" si="3"/>
        <v>366</v>
      </c>
      <c r="I29" s="121">
        <f t="shared" si="3"/>
        <v>371</v>
      </c>
      <c r="J29" s="121">
        <f t="shared" si="3"/>
        <v>322</v>
      </c>
    </row>
    <row r="30" spans="1:10" x14ac:dyDescent="0.2">
      <c r="A30" s="108" t="s">
        <v>133</v>
      </c>
      <c r="B30" s="130">
        <v>160</v>
      </c>
      <c r="C30" s="130">
        <v>153</v>
      </c>
      <c r="D30" s="130">
        <v>122</v>
      </c>
      <c r="E30" s="124"/>
      <c r="F30" s="130">
        <v>141</v>
      </c>
      <c r="G30" s="130">
        <v>157</v>
      </c>
      <c r="H30" s="130">
        <v>158</v>
      </c>
      <c r="I30" s="130">
        <v>109</v>
      </c>
      <c r="J30" s="130">
        <v>116</v>
      </c>
    </row>
    <row r="31" spans="1:10" x14ac:dyDescent="0.2">
      <c r="A31" s="126">
        <v>42689</v>
      </c>
      <c r="B31" s="130">
        <v>216</v>
      </c>
      <c r="C31" s="130">
        <v>155</v>
      </c>
      <c r="D31" s="130">
        <v>180</v>
      </c>
      <c r="E31" s="124"/>
      <c r="F31" s="130">
        <v>133</v>
      </c>
      <c r="G31" s="130">
        <v>137</v>
      </c>
      <c r="H31" s="130">
        <v>133</v>
      </c>
      <c r="I31" s="130">
        <v>132</v>
      </c>
      <c r="J31" s="124"/>
    </row>
    <row r="32" spans="1:10" x14ac:dyDescent="0.2"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0" x14ac:dyDescent="0.2">
      <c r="A33" s="122" t="s">
        <v>93</v>
      </c>
      <c r="B33" s="124">
        <v>2</v>
      </c>
      <c r="C33" s="124">
        <v>2</v>
      </c>
      <c r="D33" s="124">
        <v>2</v>
      </c>
      <c r="E33" s="124"/>
      <c r="F33" s="124">
        <v>2</v>
      </c>
      <c r="G33" s="124">
        <v>2</v>
      </c>
      <c r="H33" s="124">
        <v>2</v>
      </c>
      <c r="I33" s="124">
        <v>2</v>
      </c>
      <c r="J33" s="124">
        <v>1</v>
      </c>
    </row>
    <row r="34" spans="1:10" ht="16" thickBot="1" x14ac:dyDescent="0.25">
      <c r="A34" s="121" t="s">
        <v>71</v>
      </c>
      <c r="B34" s="121">
        <f t="shared" ref="B34:J34" si="4">SUM(B30:B32)</f>
        <v>376</v>
      </c>
      <c r="C34" s="121">
        <f t="shared" si="4"/>
        <v>308</v>
      </c>
      <c r="D34" s="121">
        <f t="shared" si="4"/>
        <v>302</v>
      </c>
      <c r="E34" s="121">
        <f t="shared" si="4"/>
        <v>0</v>
      </c>
      <c r="F34" s="121">
        <f t="shared" si="4"/>
        <v>274</v>
      </c>
      <c r="G34" s="121">
        <f t="shared" si="4"/>
        <v>294</v>
      </c>
      <c r="H34" s="121">
        <f t="shared" si="4"/>
        <v>291</v>
      </c>
      <c r="I34" s="121">
        <f t="shared" si="4"/>
        <v>241</v>
      </c>
      <c r="J34" s="121">
        <f t="shared" si="4"/>
        <v>116</v>
      </c>
    </row>
    <row r="35" spans="1:10" x14ac:dyDescent="0.2">
      <c r="A35" s="108" t="s">
        <v>133</v>
      </c>
      <c r="B35" s="130">
        <v>177</v>
      </c>
      <c r="C35" s="130">
        <v>164</v>
      </c>
      <c r="D35" s="130">
        <v>171</v>
      </c>
      <c r="E35" s="130">
        <v>106</v>
      </c>
      <c r="F35" s="130">
        <v>120</v>
      </c>
      <c r="G35" s="130">
        <v>125</v>
      </c>
      <c r="H35" s="140">
        <v>92</v>
      </c>
      <c r="I35" s="174">
        <v>91</v>
      </c>
      <c r="J35" s="130">
        <v>143</v>
      </c>
    </row>
    <row r="36" spans="1:10" x14ac:dyDescent="0.2">
      <c r="A36" s="126">
        <v>42690</v>
      </c>
      <c r="B36" s="130">
        <v>126</v>
      </c>
      <c r="C36" s="130">
        <v>185</v>
      </c>
      <c r="D36" s="130">
        <v>160</v>
      </c>
      <c r="E36" s="130">
        <v>90</v>
      </c>
      <c r="F36" s="130">
        <v>127</v>
      </c>
      <c r="G36" s="130">
        <v>131</v>
      </c>
      <c r="H36" s="130">
        <v>115</v>
      </c>
      <c r="I36" s="130">
        <v>130</v>
      </c>
      <c r="J36" s="130">
        <v>108</v>
      </c>
    </row>
    <row r="37" spans="1:10" x14ac:dyDescent="0.2"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0" x14ac:dyDescent="0.2">
      <c r="A38" s="122" t="s">
        <v>93</v>
      </c>
      <c r="B38" s="124">
        <v>2</v>
      </c>
      <c r="C38" s="124">
        <v>2</v>
      </c>
      <c r="D38" s="124">
        <v>2</v>
      </c>
      <c r="E38" s="124">
        <v>2</v>
      </c>
      <c r="F38" s="124">
        <v>2</v>
      </c>
      <c r="G38" s="124">
        <v>2</v>
      </c>
      <c r="H38" s="124">
        <v>2</v>
      </c>
      <c r="I38" s="124">
        <v>2</v>
      </c>
      <c r="J38" s="124">
        <v>2</v>
      </c>
    </row>
    <row r="39" spans="1:10" ht="16" thickBot="1" x14ac:dyDescent="0.25">
      <c r="A39" s="121" t="s">
        <v>71</v>
      </c>
      <c r="B39" s="121">
        <f t="shared" ref="B39:J39" si="5">SUM(B35:B37)</f>
        <v>303</v>
      </c>
      <c r="C39" s="121">
        <f t="shared" si="5"/>
        <v>349</v>
      </c>
      <c r="D39" s="121">
        <f t="shared" si="5"/>
        <v>331</v>
      </c>
      <c r="E39" s="121">
        <f t="shared" si="5"/>
        <v>196</v>
      </c>
      <c r="F39" s="172">
        <f t="shared" si="5"/>
        <v>247</v>
      </c>
      <c r="G39" s="121">
        <f t="shared" si="5"/>
        <v>256</v>
      </c>
      <c r="H39" s="121">
        <f t="shared" si="5"/>
        <v>207</v>
      </c>
      <c r="I39" s="121">
        <f t="shared" si="5"/>
        <v>221</v>
      </c>
      <c r="J39" s="121">
        <f t="shared" si="5"/>
        <v>251</v>
      </c>
    </row>
    <row r="40" spans="1:10" ht="16" thickBot="1" x14ac:dyDescent="0.25">
      <c r="A40" s="108" t="s">
        <v>133</v>
      </c>
      <c r="B40" s="134">
        <v>118</v>
      </c>
      <c r="C40" s="130">
        <v>140</v>
      </c>
      <c r="D40" s="130">
        <v>162</v>
      </c>
      <c r="E40" s="174">
        <v>104</v>
      </c>
      <c r="F40" s="192">
        <v>183</v>
      </c>
      <c r="G40" s="130">
        <v>137</v>
      </c>
      <c r="H40" s="130">
        <v>134</v>
      </c>
      <c r="I40" s="130">
        <v>99</v>
      </c>
      <c r="J40" s="130">
        <v>132</v>
      </c>
    </row>
    <row r="41" spans="1:10" x14ac:dyDescent="0.2">
      <c r="A41" s="126">
        <v>42691</v>
      </c>
      <c r="B41" s="130">
        <v>167</v>
      </c>
      <c r="C41" s="130">
        <v>149</v>
      </c>
      <c r="D41" s="130">
        <v>142</v>
      </c>
      <c r="E41" s="130">
        <v>127</v>
      </c>
      <c r="F41" s="130">
        <v>128</v>
      </c>
      <c r="G41" s="130">
        <v>172</v>
      </c>
      <c r="H41" s="130">
        <v>144</v>
      </c>
      <c r="I41" s="130">
        <v>106</v>
      </c>
      <c r="J41" s="130">
        <v>132</v>
      </c>
    </row>
    <row r="42" spans="1:10" x14ac:dyDescent="0.2">
      <c r="B42" s="130">
        <v>178</v>
      </c>
      <c r="C42" s="130">
        <v>163</v>
      </c>
      <c r="D42" s="130">
        <v>123</v>
      </c>
      <c r="E42" s="130">
        <v>116</v>
      </c>
      <c r="F42" s="130">
        <v>154</v>
      </c>
      <c r="G42" s="130">
        <v>135</v>
      </c>
      <c r="H42" s="130">
        <v>114</v>
      </c>
      <c r="I42" s="130">
        <v>130</v>
      </c>
      <c r="J42" s="130">
        <v>106</v>
      </c>
    </row>
    <row r="43" spans="1:10" ht="16" thickBot="1" x14ac:dyDescent="0.25">
      <c r="A43" s="122" t="s">
        <v>93</v>
      </c>
      <c r="B43" s="130">
        <v>3</v>
      </c>
      <c r="C43" s="130">
        <v>3</v>
      </c>
      <c r="D43" s="130">
        <v>3</v>
      </c>
      <c r="E43" s="130">
        <v>3</v>
      </c>
      <c r="F43" s="130">
        <v>3</v>
      </c>
      <c r="G43" s="130">
        <v>3</v>
      </c>
      <c r="H43" s="130">
        <v>3</v>
      </c>
      <c r="I43" s="130">
        <v>3</v>
      </c>
      <c r="J43" s="130">
        <v>3</v>
      </c>
    </row>
    <row r="44" spans="1:10" ht="16" thickBot="1" x14ac:dyDescent="0.25">
      <c r="A44" s="121" t="s">
        <v>71</v>
      </c>
      <c r="B44" s="135">
        <f t="shared" ref="B44:J44" si="6">SUM(B40:B42)</f>
        <v>463</v>
      </c>
      <c r="C44" s="121">
        <f t="shared" si="6"/>
        <v>452</v>
      </c>
      <c r="D44" s="121">
        <f t="shared" si="6"/>
        <v>427</v>
      </c>
      <c r="E44" s="121">
        <f t="shared" si="6"/>
        <v>347</v>
      </c>
      <c r="F44" s="121">
        <f t="shared" si="6"/>
        <v>465</v>
      </c>
      <c r="G44" s="121">
        <f t="shared" si="6"/>
        <v>444</v>
      </c>
      <c r="H44" s="121">
        <f t="shared" si="6"/>
        <v>392</v>
      </c>
      <c r="I44" s="172">
        <f t="shared" si="6"/>
        <v>335</v>
      </c>
      <c r="J44" s="121">
        <f t="shared" si="6"/>
        <v>370</v>
      </c>
    </row>
    <row r="45" spans="1:10" ht="16" thickBot="1" x14ac:dyDescent="0.25">
      <c r="A45" s="108" t="s">
        <v>133</v>
      </c>
      <c r="B45" s="130">
        <v>230</v>
      </c>
      <c r="C45" s="130">
        <v>165</v>
      </c>
      <c r="D45" s="130">
        <v>153</v>
      </c>
      <c r="E45" s="130">
        <v>124</v>
      </c>
      <c r="F45" s="130">
        <v>136</v>
      </c>
      <c r="G45" s="130">
        <v>135</v>
      </c>
      <c r="H45" s="174">
        <v>132</v>
      </c>
      <c r="I45" s="134">
        <v>83</v>
      </c>
      <c r="J45" s="130">
        <v>151</v>
      </c>
    </row>
    <row r="46" spans="1:10" x14ac:dyDescent="0.2">
      <c r="A46" s="126">
        <v>42696</v>
      </c>
      <c r="B46" s="130">
        <v>169</v>
      </c>
      <c r="C46" s="130">
        <v>203</v>
      </c>
      <c r="D46" s="130"/>
      <c r="E46" s="124"/>
      <c r="F46" s="124"/>
      <c r="G46" s="124"/>
      <c r="H46" s="130">
        <v>104</v>
      </c>
      <c r="I46" s="124"/>
      <c r="J46" s="130">
        <v>127</v>
      </c>
    </row>
    <row r="47" spans="1:10" x14ac:dyDescent="0.2"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0" x14ac:dyDescent="0.2">
      <c r="A48" s="122" t="s">
        <v>93</v>
      </c>
      <c r="B48" s="124">
        <v>2</v>
      </c>
      <c r="C48" s="124">
        <v>2</v>
      </c>
      <c r="D48" s="124">
        <v>1</v>
      </c>
      <c r="E48" s="124">
        <v>1</v>
      </c>
      <c r="F48" s="124">
        <v>1</v>
      </c>
      <c r="G48" s="124">
        <v>1</v>
      </c>
      <c r="H48" s="124">
        <v>2</v>
      </c>
      <c r="I48" s="124">
        <v>1</v>
      </c>
      <c r="J48" s="124">
        <v>2</v>
      </c>
    </row>
    <row r="49" spans="1:19" ht="16" thickBot="1" x14ac:dyDescent="0.25">
      <c r="A49" s="121" t="s">
        <v>71</v>
      </c>
      <c r="B49" s="121">
        <f t="shared" ref="B49:J49" si="7">SUM(B45:B47)</f>
        <v>399</v>
      </c>
      <c r="C49" s="121">
        <f t="shared" si="7"/>
        <v>368</v>
      </c>
      <c r="D49" s="121">
        <f t="shared" si="7"/>
        <v>153</v>
      </c>
      <c r="E49" s="172">
        <f t="shared" si="7"/>
        <v>124</v>
      </c>
      <c r="F49" s="121">
        <f t="shared" si="7"/>
        <v>136</v>
      </c>
      <c r="G49" s="121">
        <f t="shared" si="7"/>
        <v>135</v>
      </c>
      <c r="H49" s="121">
        <f t="shared" si="7"/>
        <v>236</v>
      </c>
      <c r="I49" s="121">
        <f t="shared" si="7"/>
        <v>83</v>
      </c>
      <c r="J49" s="121">
        <f t="shared" si="7"/>
        <v>278</v>
      </c>
    </row>
    <row r="50" spans="1:19" ht="16" thickBot="1" x14ac:dyDescent="0.25">
      <c r="A50" s="108" t="s">
        <v>133</v>
      </c>
      <c r="B50" s="130">
        <v>212</v>
      </c>
      <c r="C50" s="130">
        <v>126</v>
      </c>
      <c r="D50" s="130">
        <v>164</v>
      </c>
      <c r="E50" s="134">
        <v>84</v>
      </c>
      <c r="F50" s="174">
        <v>178</v>
      </c>
      <c r="G50" s="130">
        <v>107</v>
      </c>
      <c r="H50" s="130">
        <v>119</v>
      </c>
      <c r="I50" s="130">
        <v>114</v>
      </c>
      <c r="J50" s="130">
        <v>112</v>
      </c>
    </row>
    <row r="51" spans="1:19" x14ac:dyDescent="0.2">
      <c r="A51" s="126">
        <v>42697</v>
      </c>
      <c r="B51" s="130">
        <v>163</v>
      </c>
      <c r="C51" s="130">
        <v>178</v>
      </c>
      <c r="D51" s="130">
        <v>177</v>
      </c>
      <c r="E51" s="130">
        <v>95</v>
      </c>
      <c r="F51" s="130">
        <v>171</v>
      </c>
      <c r="G51" s="130">
        <v>119</v>
      </c>
      <c r="H51" s="130">
        <v>123</v>
      </c>
      <c r="I51" s="130">
        <v>113</v>
      </c>
      <c r="J51" s="140">
        <v>78</v>
      </c>
    </row>
    <row r="52" spans="1:19" x14ac:dyDescent="0.2">
      <c r="B52" s="130">
        <v>236</v>
      </c>
      <c r="C52" s="130">
        <v>139</v>
      </c>
      <c r="D52" s="130">
        <v>157</v>
      </c>
      <c r="E52" s="130">
        <v>102</v>
      </c>
      <c r="F52" s="130">
        <v>116</v>
      </c>
      <c r="G52" s="130">
        <v>106</v>
      </c>
      <c r="H52" s="130">
        <v>128</v>
      </c>
      <c r="I52" s="130">
        <v>163</v>
      </c>
      <c r="J52" s="130">
        <v>129</v>
      </c>
    </row>
    <row r="53" spans="1:19" ht="16" thickBot="1" x14ac:dyDescent="0.25">
      <c r="A53" s="122" t="s">
        <v>93</v>
      </c>
      <c r="B53" s="130">
        <v>3</v>
      </c>
      <c r="C53" s="130">
        <v>3</v>
      </c>
      <c r="D53" s="130">
        <v>3</v>
      </c>
      <c r="E53" s="130">
        <v>3</v>
      </c>
      <c r="F53" s="130">
        <v>3</v>
      </c>
      <c r="G53" s="130">
        <v>3</v>
      </c>
      <c r="H53" s="130">
        <v>3</v>
      </c>
      <c r="I53" s="130">
        <v>3</v>
      </c>
      <c r="J53" s="130">
        <v>3</v>
      </c>
    </row>
    <row r="54" spans="1:19" ht="16" thickBot="1" x14ac:dyDescent="0.25">
      <c r="A54" s="121" t="s">
        <v>71</v>
      </c>
      <c r="B54" s="121">
        <f t="shared" ref="B54:J54" si="8">SUM(B50:B52)</f>
        <v>611</v>
      </c>
      <c r="C54" s="121">
        <f t="shared" si="8"/>
        <v>443</v>
      </c>
      <c r="D54" s="121">
        <f t="shared" si="8"/>
        <v>498</v>
      </c>
      <c r="E54" s="135">
        <f t="shared" si="8"/>
        <v>281</v>
      </c>
      <c r="F54" s="193">
        <f t="shared" si="8"/>
        <v>465</v>
      </c>
      <c r="G54" s="121">
        <f t="shared" si="8"/>
        <v>332</v>
      </c>
      <c r="H54" s="121">
        <f t="shared" si="8"/>
        <v>370</v>
      </c>
      <c r="I54" s="121">
        <f t="shared" si="8"/>
        <v>390</v>
      </c>
      <c r="J54" s="121">
        <f t="shared" si="8"/>
        <v>319</v>
      </c>
    </row>
    <row r="55" spans="1:19" ht="16" thickBot="1" x14ac:dyDescent="0.25">
      <c r="A55" s="108" t="s">
        <v>132</v>
      </c>
      <c r="B55" s="130">
        <v>194</v>
      </c>
      <c r="C55" s="130">
        <v>177</v>
      </c>
      <c r="D55" s="134">
        <v>89</v>
      </c>
      <c r="E55" s="130">
        <v>108</v>
      </c>
      <c r="F55" s="130">
        <v>113</v>
      </c>
      <c r="G55" s="130">
        <v>152</v>
      </c>
      <c r="H55" s="130">
        <v>130</v>
      </c>
      <c r="I55" s="130">
        <v>86</v>
      </c>
      <c r="J55" s="130">
        <v>94</v>
      </c>
    </row>
    <row r="56" spans="1:19" ht="16" thickBot="1" x14ac:dyDescent="0.25">
      <c r="A56" s="126">
        <v>42702</v>
      </c>
      <c r="B56" s="130">
        <v>178</v>
      </c>
      <c r="C56" s="130">
        <v>177</v>
      </c>
      <c r="D56" s="130">
        <v>133</v>
      </c>
      <c r="E56" s="173">
        <v>122</v>
      </c>
      <c r="F56" s="134">
        <v>86</v>
      </c>
      <c r="G56" s="130">
        <v>116</v>
      </c>
      <c r="H56" s="130">
        <v>134</v>
      </c>
      <c r="I56" s="130">
        <v>149</v>
      </c>
      <c r="J56" s="130">
        <v>85</v>
      </c>
    </row>
    <row r="57" spans="1:19" x14ac:dyDescent="0.2">
      <c r="B57" s="130">
        <v>183</v>
      </c>
      <c r="C57" s="130">
        <v>191</v>
      </c>
      <c r="D57" s="130">
        <v>168</v>
      </c>
      <c r="E57" s="130">
        <v>122</v>
      </c>
      <c r="F57" s="130">
        <v>147</v>
      </c>
      <c r="G57" s="130">
        <v>115</v>
      </c>
      <c r="H57" s="130">
        <v>143</v>
      </c>
      <c r="I57" s="130">
        <v>139</v>
      </c>
      <c r="J57" s="130">
        <v>109</v>
      </c>
    </row>
    <row r="58" spans="1:19" x14ac:dyDescent="0.2">
      <c r="A58" s="122" t="s">
        <v>93</v>
      </c>
      <c r="B58" s="130">
        <v>3</v>
      </c>
      <c r="C58" s="130">
        <v>3</v>
      </c>
      <c r="D58" s="130">
        <v>3</v>
      </c>
      <c r="E58" s="130">
        <v>3</v>
      </c>
      <c r="F58" s="130">
        <v>3</v>
      </c>
      <c r="G58" s="130">
        <v>3</v>
      </c>
      <c r="H58" s="130">
        <v>3</v>
      </c>
      <c r="I58" s="130">
        <v>3</v>
      </c>
      <c r="J58" s="130">
        <v>3</v>
      </c>
    </row>
    <row r="59" spans="1:19" ht="16" thickBot="1" x14ac:dyDescent="0.25">
      <c r="A59" s="34" t="s">
        <v>71</v>
      </c>
      <c r="B59" s="121">
        <f t="shared" ref="B59:J59" si="9">SUM(B55:B57)</f>
        <v>555</v>
      </c>
      <c r="C59" s="121">
        <f t="shared" si="9"/>
        <v>545</v>
      </c>
      <c r="D59" s="121">
        <f t="shared" si="9"/>
        <v>390</v>
      </c>
      <c r="E59" s="172">
        <f t="shared" si="9"/>
        <v>352</v>
      </c>
      <c r="F59" s="121">
        <f t="shared" si="9"/>
        <v>346</v>
      </c>
      <c r="G59" s="121">
        <f t="shared" si="9"/>
        <v>383</v>
      </c>
      <c r="H59" s="121">
        <f t="shared" si="9"/>
        <v>407</v>
      </c>
      <c r="I59" s="121">
        <f t="shared" si="9"/>
        <v>374</v>
      </c>
      <c r="J59" s="121">
        <f t="shared" si="9"/>
        <v>288</v>
      </c>
    </row>
    <row r="60" spans="1:19" ht="16" thickBot="1" x14ac:dyDescent="0.25">
      <c r="A60" s="108" t="s">
        <v>133</v>
      </c>
      <c r="B60" s="130">
        <v>181</v>
      </c>
      <c r="C60" s="130">
        <v>188</v>
      </c>
      <c r="D60" s="130">
        <v>171</v>
      </c>
      <c r="E60" s="192">
        <v>204</v>
      </c>
      <c r="F60" s="174">
        <v>108</v>
      </c>
      <c r="G60" s="130">
        <v>125</v>
      </c>
      <c r="H60" s="130">
        <v>121</v>
      </c>
      <c r="I60" s="130">
        <v>101</v>
      </c>
      <c r="J60" s="130">
        <v>111</v>
      </c>
    </row>
    <row r="61" spans="1:19" ht="16" thickBot="1" x14ac:dyDescent="0.25">
      <c r="A61" s="126">
        <v>42703</v>
      </c>
      <c r="B61" s="130">
        <v>172</v>
      </c>
      <c r="C61" s="130">
        <v>202</v>
      </c>
      <c r="D61" s="130">
        <v>165</v>
      </c>
      <c r="E61" s="130">
        <v>152</v>
      </c>
      <c r="F61" s="130">
        <v>129</v>
      </c>
      <c r="G61" s="134">
        <v>82</v>
      </c>
      <c r="H61" s="130">
        <v>139</v>
      </c>
      <c r="I61" s="130">
        <v>133</v>
      </c>
      <c r="J61" s="130">
        <v>114</v>
      </c>
    </row>
    <row r="62" spans="1:19" x14ac:dyDescent="0.2">
      <c r="B62" s="124"/>
      <c r="C62" s="124"/>
      <c r="D62" s="124"/>
      <c r="E62" s="124"/>
      <c r="F62" s="124"/>
      <c r="G62" s="124"/>
      <c r="H62" s="124"/>
      <c r="I62" s="124"/>
      <c r="J62" s="124"/>
    </row>
    <row r="63" spans="1:19" x14ac:dyDescent="0.2">
      <c r="A63" s="122" t="s">
        <v>93</v>
      </c>
      <c r="B63" s="124">
        <v>2</v>
      </c>
      <c r="C63" s="124">
        <v>2</v>
      </c>
      <c r="D63" s="124">
        <v>2</v>
      </c>
      <c r="E63" s="124">
        <v>2</v>
      </c>
      <c r="F63" s="124">
        <v>2</v>
      </c>
      <c r="G63" s="124">
        <v>2</v>
      </c>
      <c r="H63" s="124">
        <v>2</v>
      </c>
      <c r="I63" s="124">
        <v>2</v>
      </c>
      <c r="J63" s="124">
        <v>2</v>
      </c>
    </row>
    <row r="64" spans="1:19" ht="16" thickBot="1" x14ac:dyDescent="0.25">
      <c r="A64" s="121" t="s">
        <v>71</v>
      </c>
      <c r="B64" s="121">
        <f t="shared" ref="B64:J64" si="10">SUM(B60:B62)</f>
        <v>353</v>
      </c>
      <c r="C64" s="121">
        <f t="shared" si="10"/>
        <v>390</v>
      </c>
      <c r="D64" s="121">
        <f t="shared" si="10"/>
        <v>336</v>
      </c>
      <c r="E64" s="121">
        <f t="shared" si="10"/>
        <v>356</v>
      </c>
      <c r="F64" s="121">
        <f t="shared" si="10"/>
        <v>237</v>
      </c>
      <c r="G64" s="121">
        <f t="shared" si="10"/>
        <v>207</v>
      </c>
      <c r="H64" s="121">
        <f t="shared" si="10"/>
        <v>260</v>
      </c>
      <c r="I64" s="121">
        <f t="shared" si="10"/>
        <v>234</v>
      </c>
      <c r="J64" s="121">
        <f t="shared" si="10"/>
        <v>225</v>
      </c>
      <c r="Q64" s="65"/>
      <c r="R64" s="65"/>
      <c r="S64" s="65"/>
    </row>
    <row r="65" spans="1:14" x14ac:dyDescent="0.2">
      <c r="A65" s="108" t="s">
        <v>132</v>
      </c>
      <c r="B65" s="130">
        <v>214</v>
      </c>
      <c r="C65" s="130">
        <v>145</v>
      </c>
      <c r="D65" s="130">
        <v>142</v>
      </c>
      <c r="E65" s="130">
        <v>157</v>
      </c>
      <c r="F65" s="130">
        <v>153</v>
      </c>
      <c r="G65" s="130">
        <v>125</v>
      </c>
      <c r="H65" s="130">
        <v>106</v>
      </c>
      <c r="I65" s="130">
        <v>137</v>
      </c>
      <c r="J65" s="130">
        <v>110</v>
      </c>
    </row>
    <row r="66" spans="1:14" x14ac:dyDescent="0.2">
      <c r="A66" s="126">
        <v>42709</v>
      </c>
      <c r="B66" s="130">
        <v>197</v>
      </c>
      <c r="C66" s="130">
        <v>191</v>
      </c>
      <c r="D66" s="130">
        <v>136</v>
      </c>
      <c r="E66" s="130">
        <v>147</v>
      </c>
      <c r="F66" s="130">
        <v>137</v>
      </c>
      <c r="G66" s="130">
        <v>107</v>
      </c>
      <c r="H66" s="130">
        <v>135</v>
      </c>
      <c r="I66" s="130">
        <v>135</v>
      </c>
      <c r="J66" s="130">
        <v>110</v>
      </c>
    </row>
    <row r="67" spans="1:14" x14ac:dyDescent="0.2">
      <c r="B67" s="130">
        <v>177</v>
      </c>
      <c r="C67" s="130">
        <v>142</v>
      </c>
      <c r="D67" s="130">
        <v>117</v>
      </c>
      <c r="E67" s="130">
        <v>193</v>
      </c>
      <c r="F67" s="130">
        <v>101</v>
      </c>
      <c r="G67" s="130">
        <v>156</v>
      </c>
      <c r="H67" s="130">
        <v>164</v>
      </c>
      <c r="I67" s="130">
        <v>91</v>
      </c>
      <c r="J67" s="130">
        <v>109</v>
      </c>
    </row>
    <row r="68" spans="1:14" x14ac:dyDescent="0.2">
      <c r="A68" s="122" t="s">
        <v>93</v>
      </c>
      <c r="B68" s="130">
        <v>3</v>
      </c>
      <c r="C68" s="130">
        <v>3</v>
      </c>
      <c r="D68" s="130">
        <v>3</v>
      </c>
      <c r="E68" s="130">
        <v>3</v>
      </c>
      <c r="F68" s="130">
        <v>3</v>
      </c>
      <c r="G68" s="130">
        <v>3</v>
      </c>
      <c r="H68" s="130">
        <v>3</v>
      </c>
      <c r="I68" s="130">
        <v>3</v>
      </c>
      <c r="J68" s="130">
        <v>3</v>
      </c>
    </row>
    <row r="69" spans="1:14" ht="16" thickBot="1" x14ac:dyDescent="0.25">
      <c r="A69" s="34" t="s">
        <v>71</v>
      </c>
      <c r="B69" s="121">
        <f t="shared" ref="B69:J69" si="11">SUM(B65:B67)</f>
        <v>588</v>
      </c>
      <c r="C69" s="121">
        <f t="shared" si="11"/>
        <v>478</v>
      </c>
      <c r="D69" s="121">
        <f t="shared" si="11"/>
        <v>395</v>
      </c>
      <c r="E69" s="121">
        <f t="shared" si="11"/>
        <v>497</v>
      </c>
      <c r="F69" s="121">
        <f t="shared" si="11"/>
        <v>391</v>
      </c>
      <c r="G69" s="121">
        <f t="shared" si="11"/>
        <v>388</v>
      </c>
      <c r="H69" s="121">
        <f t="shared" si="11"/>
        <v>405</v>
      </c>
      <c r="I69" s="121">
        <f t="shared" si="11"/>
        <v>363</v>
      </c>
      <c r="J69" s="121">
        <f t="shared" si="11"/>
        <v>329</v>
      </c>
    </row>
    <row r="70" spans="1:14" ht="16" thickBot="1" x14ac:dyDescent="0.25">
      <c r="A70" s="108" t="s">
        <v>132</v>
      </c>
      <c r="B70" s="69">
        <v>199</v>
      </c>
      <c r="C70" s="69">
        <v>147</v>
      </c>
      <c r="D70" s="69">
        <v>120</v>
      </c>
      <c r="E70" s="69">
        <v>119</v>
      </c>
      <c r="F70" s="69">
        <v>163</v>
      </c>
      <c r="G70" s="69">
        <v>167</v>
      </c>
      <c r="H70" s="108"/>
      <c r="I70" s="108"/>
      <c r="J70" s="69">
        <v>110</v>
      </c>
    </row>
    <row r="71" spans="1:14" ht="16" thickBot="1" x14ac:dyDescent="0.25">
      <c r="A71" s="126">
        <v>42716</v>
      </c>
      <c r="B71" s="139">
        <v>247</v>
      </c>
      <c r="C71" s="69">
        <v>158</v>
      </c>
      <c r="D71" s="69">
        <v>151</v>
      </c>
      <c r="E71" s="69">
        <v>135</v>
      </c>
      <c r="F71" s="69">
        <v>107</v>
      </c>
      <c r="G71" s="69">
        <v>147</v>
      </c>
      <c r="H71" s="108"/>
      <c r="I71" s="108"/>
      <c r="J71" s="69">
        <v>93</v>
      </c>
    </row>
    <row r="72" spans="1:14" x14ac:dyDescent="0.2">
      <c r="B72" s="108"/>
      <c r="C72" s="69">
        <v>170</v>
      </c>
      <c r="D72" s="69">
        <v>133</v>
      </c>
      <c r="E72" s="69">
        <v>145</v>
      </c>
      <c r="F72" s="69">
        <v>140</v>
      </c>
      <c r="G72" s="69">
        <v>136</v>
      </c>
      <c r="H72" s="108"/>
      <c r="I72" s="108"/>
      <c r="J72" s="69">
        <v>94</v>
      </c>
    </row>
    <row r="73" spans="1:14" x14ac:dyDescent="0.2">
      <c r="A73" s="122" t="s">
        <v>93</v>
      </c>
      <c r="B73" s="108">
        <v>2</v>
      </c>
      <c r="C73" s="69">
        <v>3</v>
      </c>
      <c r="D73" s="69">
        <v>3</v>
      </c>
      <c r="E73" s="69">
        <v>3</v>
      </c>
      <c r="F73" s="69">
        <v>3</v>
      </c>
      <c r="G73" s="69">
        <v>3</v>
      </c>
      <c r="H73" s="108"/>
      <c r="I73" s="108"/>
      <c r="J73" s="69">
        <v>3</v>
      </c>
    </row>
    <row r="74" spans="1:14" ht="16" thickBot="1" x14ac:dyDescent="0.25">
      <c r="A74" s="34" t="s">
        <v>71</v>
      </c>
      <c r="B74" s="121">
        <f t="shared" ref="B74:J74" si="12">SUM(B70:B72)</f>
        <v>446</v>
      </c>
      <c r="C74" s="121">
        <f t="shared" si="12"/>
        <v>475</v>
      </c>
      <c r="D74" s="121">
        <f t="shared" si="12"/>
        <v>404</v>
      </c>
      <c r="E74" s="121">
        <f t="shared" si="12"/>
        <v>399</v>
      </c>
      <c r="F74" s="121">
        <f t="shared" si="12"/>
        <v>410</v>
      </c>
      <c r="G74" s="121">
        <f t="shared" si="12"/>
        <v>450</v>
      </c>
      <c r="H74" s="121">
        <f t="shared" si="12"/>
        <v>0</v>
      </c>
      <c r="I74" s="121">
        <f t="shared" si="12"/>
        <v>0</v>
      </c>
      <c r="J74" s="121">
        <f t="shared" si="12"/>
        <v>297</v>
      </c>
    </row>
    <row r="75" spans="1:14" x14ac:dyDescent="0.2">
      <c r="A75" s="108" t="s">
        <v>132</v>
      </c>
      <c r="B75" s="69">
        <v>183</v>
      </c>
      <c r="C75" s="69">
        <v>170</v>
      </c>
      <c r="D75" s="69">
        <v>159</v>
      </c>
      <c r="E75" s="69">
        <v>169</v>
      </c>
      <c r="F75" s="69">
        <v>105</v>
      </c>
      <c r="G75" s="69">
        <v>113</v>
      </c>
      <c r="H75" s="69">
        <v>136</v>
      </c>
      <c r="I75" s="69">
        <v>120</v>
      </c>
      <c r="J75" s="69">
        <v>89</v>
      </c>
    </row>
    <row r="76" spans="1:14" x14ac:dyDescent="0.2">
      <c r="A76" s="126">
        <v>42723</v>
      </c>
      <c r="B76" s="69">
        <v>216</v>
      </c>
      <c r="C76" s="69">
        <v>125</v>
      </c>
      <c r="D76" s="69">
        <v>172</v>
      </c>
      <c r="E76" s="69">
        <v>138</v>
      </c>
      <c r="F76" s="69">
        <v>166</v>
      </c>
      <c r="G76" s="69">
        <v>120</v>
      </c>
      <c r="H76" s="69">
        <v>128</v>
      </c>
      <c r="I76" s="69">
        <v>131</v>
      </c>
      <c r="J76" s="69">
        <v>118</v>
      </c>
    </row>
    <row r="77" spans="1:14" x14ac:dyDescent="0.2">
      <c r="B77" s="69">
        <v>169</v>
      </c>
      <c r="C77" s="69">
        <v>166</v>
      </c>
      <c r="D77" s="69">
        <v>173</v>
      </c>
      <c r="E77" s="69">
        <v>166</v>
      </c>
      <c r="F77" s="69">
        <v>99</v>
      </c>
      <c r="G77" s="69">
        <v>112</v>
      </c>
      <c r="H77" s="69">
        <v>133</v>
      </c>
      <c r="I77" s="108"/>
      <c r="J77" s="69">
        <v>84</v>
      </c>
    </row>
    <row r="78" spans="1:14" x14ac:dyDescent="0.2">
      <c r="A78" s="122" t="s">
        <v>93</v>
      </c>
      <c r="B78" s="69">
        <v>3</v>
      </c>
      <c r="C78" s="69">
        <v>3</v>
      </c>
      <c r="D78" s="69">
        <v>3</v>
      </c>
      <c r="E78" s="69">
        <v>3</v>
      </c>
      <c r="F78" s="69">
        <v>3</v>
      </c>
      <c r="G78" s="69">
        <v>3</v>
      </c>
      <c r="H78" s="69">
        <v>3</v>
      </c>
      <c r="I78" s="69">
        <v>2</v>
      </c>
      <c r="J78" s="69">
        <v>3</v>
      </c>
    </row>
    <row r="79" spans="1:14" ht="16" thickBot="1" x14ac:dyDescent="0.25">
      <c r="A79" s="34" t="s">
        <v>71</v>
      </c>
      <c r="B79" s="121">
        <f t="shared" ref="B79:J79" si="13">SUM(B75:B77)</f>
        <v>568</v>
      </c>
      <c r="C79" s="121">
        <f t="shared" si="13"/>
        <v>461</v>
      </c>
      <c r="D79" s="172">
        <f t="shared" si="13"/>
        <v>504</v>
      </c>
      <c r="E79" s="121">
        <f t="shared" si="13"/>
        <v>473</v>
      </c>
      <c r="F79" s="121">
        <f t="shared" si="13"/>
        <v>370</v>
      </c>
      <c r="G79" s="121">
        <f t="shared" si="13"/>
        <v>345</v>
      </c>
      <c r="H79" s="121">
        <f t="shared" si="13"/>
        <v>397</v>
      </c>
      <c r="I79" s="121">
        <f t="shared" si="13"/>
        <v>251</v>
      </c>
      <c r="J79" s="121">
        <f t="shared" si="13"/>
        <v>291</v>
      </c>
    </row>
    <row r="80" spans="1:14" ht="16" thickBot="1" x14ac:dyDescent="0.25">
      <c r="A80" s="103" t="s">
        <v>132</v>
      </c>
      <c r="B80" s="69">
        <v>178</v>
      </c>
      <c r="C80" s="69">
        <v>194</v>
      </c>
      <c r="D80" s="139">
        <v>202</v>
      </c>
      <c r="E80" s="69">
        <v>183</v>
      </c>
      <c r="F80" s="69">
        <v>119</v>
      </c>
      <c r="G80" s="69">
        <v>132</v>
      </c>
      <c r="H80" s="69">
        <v>133</v>
      </c>
      <c r="I80" s="69">
        <v>85</v>
      </c>
      <c r="J80" s="69">
        <v>121</v>
      </c>
      <c r="K80" s="69"/>
      <c r="L80" s="70"/>
      <c r="M80" s="9"/>
      <c r="N80" s="9"/>
    </row>
    <row r="81" spans="1:14" x14ac:dyDescent="0.2">
      <c r="A81" s="126">
        <v>42744</v>
      </c>
      <c r="B81" s="69">
        <v>226</v>
      </c>
      <c r="C81" s="69">
        <v>133</v>
      </c>
      <c r="D81" s="69">
        <v>170</v>
      </c>
      <c r="E81" s="69">
        <v>176</v>
      </c>
      <c r="F81" s="69">
        <v>145</v>
      </c>
      <c r="G81" s="69">
        <v>173</v>
      </c>
      <c r="H81" s="69">
        <v>106</v>
      </c>
      <c r="I81" s="69">
        <v>117</v>
      </c>
      <c r="J81" s="69">
        <v>84</v>
      </c>
      <c r="K81" s="69"/>
      <c r="L81" s="70"/>
      <c r="M81" s="9"/>
      <c r="N81" s="9"/>
    </row>
    <row r="82" spans="1:14" x14ac:dyDescent="0.2">
      <c r="B82" s="69">
        <v>181</v>
      </c>
      <c r="C82" s="69">
        <v>171</v>
      </c>
      <c r="D82" s="69">
        <v>155</v>
      </c>
      <c r="E82" s="69">
        <v>173</v>
      </c>
      <c r="F82" s="69">
        <v>148</v>
      </c>
      <c r="G82" s="69">
        <v>161</v>
      </c>
      <c r="H82" s="69">
        <v>114</v>
      </c>
      <c r="I82" s="108"/>
      <c r="J82" s="69">
        <v>116</v>
      </c>
      <c r="K82" s="69"/>
      <c r="L82" s="70"/>
      <c r="M82" s="9"/>
      <c r="N82" s="9"/>
    </row>
    <row r="83" spans="1:14" x14ac:dyDescent="0.2">
      <c r="A83" s="122" t="s">
        <v>93</v>
      </c>
      <c r="B83" s="69">
        <v>3</v>
      </c>
      <c r="C83" s="69">
        <v>3</v>
      </c>
      <c r="D83" s="69">
        <v>3</v>
      </c>
      <c r="E83" s="69">
        <v>3</v>
      </c>
      <c r="F83" s="69">
        <v>3</v>
      </c>
      <c r="G83" s="69">
        <v>3</v>
      </c>
      <c r="H83" s="69">
        <v>3</v>
      </c>
      <c r="I83" s="69">
        <v>2</v>
      </c>
      <c r="J83" s="69">
        <v>3</v>
      </c>
      <c r="K83" s="69"/>
      <c r="L83" s="70"/>
      <c r="M83" s="9"/>
      <c r="N83" s="9"/>
    </row>
    <row r="84" spans="1:14" ht="16" thickBot="1" x14ac:dyDescent="0.25">
      <c r="A84" s="34" t="s">
        <v>71</v>
      </c>
      <c r="B84" s="121">
        <f t="shared" ref="B84:J84" si="14">SUM(B80,B81,B82)</f>
        <v>585</v>
      </c>
      <c r="C84" s="206">
        <f t="shared" si="14"/>
        <v>498</v>
      </c>
      <c r="D84" s="184">
        <f t="shared" si="14"/>
        <v>527</v>
      </c>
      <c r="E84" s="193">
        <f t="shared" si="14"/>
        <v>532</v>
      </c>
      <c r="F84" s="121">
        <f t="shared" si="14"/>
        <v>412</v>
      </c>
      <c r="G84" s="121">
        <f t="shared" si="14"/>
        <v>466</v>
      </c>
      <c r="H84" s="121">
        <f t="shared" si="14"/>
        <v>353</v>
      </c>
      <c r="I84" s="121">
        <f t="shared" si="14"/>
        <v>202</v>
      </c>
      <c r="J84" s="121">
        <f t="shared" si="14"/>
        <v>321</v>
      </c>
      <c r="K84" s="69"/>
      <c r="L84" s="70"/>
      <c r="M84" s="9"/>
      <c r="N84" s="9"/>
    </row>
    <row r="85" spans="1:14" s="197" customFormat="1" ht="16" thickBot="1" x14ac:dyDescent="0.25">
      <c r="A85" s="103" t="s">
        <v>132</v>
      </c>
      <c r="B85" s="125">
        <v>148</v>
      </c>
      <c r="C85" s="139">
        <v>234</v>
      </c>
      <c r="D85" s="207">
        <v>189</v>
      </c>
      <c r="E85" s="125">
        <v>193</v>
      </c>
      <c r="F85" s="125">
        <v>171</v>
      </c>
      <c r="G85" s="125">
        <v>137</v>
      </c>
      <c r="H85" s="125">
        <v>159</v>
      </c>
      <c r="I85" s="125">
        <v>129</v>
      </c>
      <c r="J85" s="125">
        <v>102</v>
      </c>
      <c r="K85" s="125"/>
      <c r="L85" s="70"/>
      <c r="M85" s="199"/>
      <c r="N85" s="199"/>
    </row>
    <row r="86" spans="1:14" s="197" customFormat="1" x14ac:dyDescent="0.2">
      <c r="A86" s="126">
        <v>42758</v>
      </c>
      <c r="B86" s="125">
        <v>190</v>
      </c>
      <c r="C86" s="125">
        <v>175</v>
      </c>
      <c r="D86" s="125">
        <v>177</v>
      </c>
      <c r="E86" s="125">
        <v>132</v>
      </c>
      <c r="F86" s="125">
        <v>160</v>
      </c>
      <c r="G86" s="125">
        <v>140</v>
      </c>
      <c r="H86" s="125">
        <v>146</v>
      </c>
      <c r="I86" s="125">
        <v>148</v>
      </c>
      <c r="J86" s="125">
        <v>109</v>
      </c>
      <c r="K86" s="125"/>
      <c r="L86" s="70"/>
      <c r="M86" s="199"/>
      <c r="N86" s="199"/>
    </row>
    <row r="87" spans="1:14" s="197" customFormat="1" x14ac:dyDescent="0.2">
      <c r="B87" s="125">
        <v>139</v>
      </c>
      <c r="C87" s="125">
        <v>174</v>
      </c>
      <c r="D87" s="125">
        <v>178</v>
      </c>
      <c r="E87" s="125">
        <v>199</v>
      </c>
      <c r="F87" s="125">
        <v>154</v>
      </c>
      <c r="G87" s="125">
        <v>126</v>
      </c>
      <c r="H87" s="125">
        <v>143</v>
      </c>
      <c r="I87" s="172">
        <v>122</v>
      </c>
      <c r="J87" s="125">
        <v>120</v>
      </c>
      <c r="K87" s="125"/>
      <c r="L87" s="70"/>
      <c r="M87" s="199"/>
      <c r="N87" s="199"/>
    </row>
    <row r="88" spans="1:14" s="197" customFormat="1" ht="16" thickBot="1" x14ac:dyDescent="0.25">
      <c r="A88" s="122" t="s">
        <v>93</v>
      </c>
      <c r="B88" s="125">
        <v>3</v>
      </c>
      <c r="C88" s="125">
        <v>3</v>
      </c>
      <c r="D88" s="125">
        <v>3</v>
      </c>
      <c r="E88" s="125">
        <v>3</v>
      </c>
      <c r="F88" s="125">
        <v>3</v>
      </c>
      <c r="G88" s="125">
        <v>3</v>
      </c>
      <c r="H88" s="125">
        <v>3</v>
      </c>
      <c r="I88" s="125">
        <v>3</v>
      </c>
      <c r="J88" s="125">
        <v>3</v>
      </c>
      <c r="K88" s="125"/>
      <c r="L88" s="70"/>
      <c r="M88" s="199"/>
      <c r="N88" s="199"/>
    </row>
    <row r="89" spans="1:14" s="197" customFormat="1" ht="16" thickBot="1" x14ac:dyDescent="0.25">
      <c r="A89" s="34" t="s">
        <v>71</v>
      </c>
      <c r="B89" s="121">
        <f t="shared" ref="B89:J89" si="15">SUM(B85,B86,B87)</f>
        <v>477</v>
      </c>
      <c r="C89" s="206">
        <f t="shared" si="15"/>
        <v>583</v>
      </c>
      <c r="D89" s="213">
        <f t="shared" si="15"/>
        <v>544</v>
      </c>
      <c r="E89" s="206">
        <f t="shared" si="15"/>
        <v>524</v>
      </c>
      <c r="F89" s="206">
        <f t="shared" si="15"/>
        <v>485</v>
      </c>
      <c r="G89" s="206">
        <f t="shared" si="15"/>
        <v>403</v>
      </c>
      <c r="H89" s="214">
        <f t="shared" si="15"/>
        <v>448</v>
      </c>
      <c r="I89" s="121">
        <f t="shared" si="15"/>
        <v>399</v>
      </c>
      <c r="J89" s="121">
        <f t="shared" si="15"/>
        <v>331</v>
      </c>
      <c r="K89" s="125"/>
      <c r="L89" s="70"/>
      <c r="M89" s="199"/>
      <c r="N89" s="199"/>
    </row>
    <row r="90" spans="1:14" s="197" customFormat="1" ht="16" thickBot="1" x14ac:dyDescent="0.25">
      <c r="A90" s="103" t="s">
        <v>132</v>
      </c>
      <c r="B90" s="125">
        <v>225</v>
      </c>
      <c r="C90" s="215">
        <v>180</v>
      </c>
      <c r="D90" s="215">
        <v>151</v>
      </c>
      <c r="E90" s="215">
        <v>150</v>
      </c>
      <c r="F90" s="215">
        <v>176</v>
      </c>
      <c r="G90" s="215">
        <v>180</v>
      </c>
      <c r="H90" s="215">
        <v>148</v>
      </c>
      <c r="I90" s="125">
        <v>182</v>
      </c>
      <c r="J90" s="125">
        <v>111</v>
      </c>
      <c r="K90" s="125"/>
      <c r="L90" s="70"/>
      <c r="M90" s="199"/>
      <c r="N90" s="199"/>
    </row>
    <row r="91" spans="1:14" s="197" customFormat="1" ht="16" thickBot="1" x14ac:dyDescent="0.25">
      <c r="A91" s="126">
        <v>42765</v>
      </c>
      <c r="B91" s="125">
        <v>202</v>
      </c>
      <c r="C91" s="216">
        <v>137</v>
      </c>
      <c r="D91" s="139">
        <v>211</v>
      </c>
      <c r="E91" s="216">
        <v>166</v>
      </c>
      <c r="F91" s="216">
        <v>134</v>
      </c>
      <c r="G91" s="216">
        <v>131</v>
      </c>
      <c r="H91" s="216">
        <v>120</v>
      </c>
      <c r="I91" s="125">
        <v>168</v>
      </c>
      <c r="J91" s="125">
        <v>144</v>
      </c>
      <c r="K91" s="125"/>
      <c r="L91" s="70"/>
      <c r="M91" s="199"/>
      <c r="N91" s="199"/>
    </row>
    <row r="92" spans="1:14" s="197" customFormat="1" x14ac:dyDescent="0.2">
      <c r="B92" s="125">
        <v>170</v>
      </c>
      <c r="C92" s="216">
        <v>230</v>
      </c>
      <c r="D92" s="216">
        <v>160</v>
      </c>
      <c r="E92" s="216">
        <v>151</v>
      </c>
      <c r="F92" s="216">
        <v>164</v>
      </c>
      <c r="G92" s="216">
        <v>135</v>
      </c>
      <c r="H92" s="216">
        <v>129</v>
      </c>
      <c r="I92" s="219">
        <v>141</v>
      </c>
      <c r="J92" s="125">
        <v>104</v>
      </c>
      <c r="K92" s="125"/>
      <c r="L92" s="70"/>
      <c r="M92" s="199"/>
      <c r="N92" s="199"/>
    </row>
    <row r="93" spans="1:14" s="197" customFormat="1" ht="16" thickBot="1" x14ac:dyDescent="0.25">
      <c r="A93" s="122" t="s">
        <v>93</v>
      </c>
      <c r="B93" s="125">
        <v>3</v>
      </c>
      <c r="C93" s="216">
        <v>3</v>
      </c>
      <c r="D93" s="216">
        <v>3</v>
      </c>
      <c r="E93" s="216">
        <v>3</v>
      </c>
      <c r="F93" s="216">
        <v>3</v>
      </c>
      <c r="G93" s="216">
        <v>3</v>
      </c>
      <c r="H93" s="216">
        <v>3</v>
      </c>
      <c r="I93" s="125">
        <v>3</v>
      </c>
      <c r="J93" s="125">
        <v>3</v>
      </c>
      <c r="K93" s="125"/>
      <c r="L93" s="70"/>
      <c r="M93" s="199"/>
      <c r="N93" s="199"/>
    </row>
    <row r="94" spans="1:14" s="197" customFormat="1" ht="16" thickBot="1" x14ac:dyDescent="0.25">
      <c r="A94" s="34" t="s">
        <v>71</v>
      </c>
      <c r="B94" s="121">
        <f t="shared" ref="B94:J94" si="16">SUM(B90,B91,B92)</f>
        <v>597</v>
      </c>
      <c r="C94" s="217">
        <f t="shared" si="16"/>
        <v>547</v>
      </c>
      <c r="D94" s="218">
        <f t="shared" si="16"/>
        <v>522</v>
      </c>
      <c r="E94" s="217">
        <f t="shared" si="16"/>
        <v>467</v>
      </c>
      <c r="F94" s="217">
        <f t="shared" si="16"/>
        <v>474</v>
      </c>
      <c r="G94" s="217">
        <f t="shared" si="16"/>
        <v>446</v>
      </c>
      <c r="H94" s="217">
        <f t="shared" si="16"/>
        <v>397</v>
      </c>
      <c r="I94" s="133">
        <f t="shared" si="16"/>
        <v>491</v>
      </c>
      <c r="J94" s="121">
        <f t="shared" si="16"/>
        <v>359</v>
      </c>
      <c r="K94" s="125"/>
      <c r="L94" s="70"/>
      <c r="M94" s="199"/>
      <c r="N94" s="199"/>
    </row>
    <row r="95" spans="1:14" ht="16" thickBot="1" x14ac:dyDescent="0.25"/>
    <row r="96" spans="1:14" ht="20" thickBot="1" x14ac:dyDescent="0.3">
      <c r="B96" s="113" t="s">
        <v>79</v>
      </c>
      <c r="C96" s="114" t="s">
        <v>80</v>
      </c>
      <c r="D96" s="114" t="s">
        <v>79</v>
      </c>
      <c r="E96" s="114" t="s">
        <v>82</v>
      </c>
      <c r="F96" s="114" t="s">
        <v>81</v>
      </c>
      <c r="G96" s="114" t="s">
        <v>83</v>
      </c>
      <c r="H96" s="114" t="s">
        <v>85</v>
      </c>
      <c r="I96" s="114" t="s">
        <v>84</v>
      </c>
      <c r="J96" s="115" t="s">
        <v>82</v>
      </c>
      <c r="K96" s="16"/>
      <c r="L96" s="17"/>
    </row>
    <row r="97" spans="1:15" ht="16" thickBot="1" x14ac:dyDescent="0.25">
      <c r="A97" s="73" t="s">
        <v>69</v>
      </c>
      <c r="B97" s="1">
        <v>184</v>
      </c>
      <c r="C97" s="1">
        <v>160</v>
      </c>
      <c r="D97" s="1">
        <v>188</v>
      </c>
      <c r="E97" s="1">
        <v>134</v>
      </c>
      <c r="F97" s="1">
        <v>140</v>
      </c>
      <c r="G97" s="1">
        <v>113</v>
      </c>
      <c r="H97" s="1">
        <v>131</v>
      </c>
      <c r="I97" s="1">
        <v>171</v>
      </c>
      <c r="J97" s="10">
        <v>98</v>
      </c>
      <c r="K97" s="1">
        <f>SUM(B97:I97)</f>
        <v>1221</v>
      </c>
      <c r="L97" s="155">
        <f>AVERAGE(K97/8)</f>
        <v>152.625</v>
      </c>
      <c r="M97" s="1">
        <v>1</v>
      </c>
      <c r="N97" s="1">
        <v>2</v>
      </c>
    </row>
    <row r="98" spans="1:15" x14ac:dyDescent="0.2">
      <c r="B98" s="1">
        <v>163</v>
      </c>
      <c r="C98" s="1">
        <v>137</v>
      </c>
      <c r="D98" s="1">
        <v>98</v>
      </c>
      <c r="E98" s="1">
        <v>104</v>
      </c>
      <c r="F98" s="1">
        <v>107</v>
      </c>
      <c r="G98" s="10">
        <v>93</v>
      </c>
      <c r="H98" s="1">
        <v>114</v>
      </c>
      <c r="I98" s="1">
        <v>94</v>
      </c>
      <c r="J98" s="1">
        <v>93</v>
      </c>
      <c r="K98" s="1">
        <f>SUM(B98:F98:H98:I98)</f>
        <v>910</v>
      </c>
      <c r="L98" s="155">
        <f>AVERAGE(K98/8)</f>
        <v>113.75</v>
      </c>
      <c r="M98" s="1">
        <v>0</v>
      </c>
      <c r="N98" s="1">
        <v>3</v>
      </c>
    </row>
    <row r="99" spans="1:15" x14ac:dyDescent="0.2">
      <c r="B99" s="1">
        <v>194</v>
      </c>
      <c r="C99" s="1">
        <v>131</v>
      </c>
      <c r="D99" s="1">
        <v>109</v>
      </c>
      <c r="E99" s="1">
        <v>103</v>
      </c>
      <c r="F99" s="1">
        <v>143</v>
      </c>
      <c r="G99" s="1">
        <v>91</v>
      </c>
      <c r="H99" s="1">
        <v>119</v>
      </c>
      <c r="I99" s="1">
        <v>108</v>
      </c>
      <c r="J99" s="10">
        <v>97</v>
      </c>
      <c r="K99" s="1">
        <f>SUM(B99:I99)</f>
        <v>998</v>
      </c>
      <c r="L99" s="155">
        <f>AVERAGE(K99/8)</f>
        <v>124.75</v>
      </c>
      <c r="M99" s="1">
        <v>1</v>
      </c>
      <c r="N99" s="1">
        <v>2</v>
      </c>
    </row>
    <row r="100" spans="1:15" ht="16" thickBot="1" x14ac:dyDescent="0.25">
      <c r="A100" s="15" t="s">
        <v>93</v>
      </c>
      <c r="B100" s="1">
        <v>3</v>
      </c>
      <c r="C100" s="1">
        <v>3</v>
      </c>
      <c r="D100" s="1">
        <v>3</v>
      </c>
      <c r="E100" s="1">
        <v>3</v>
      </c>
      <c r="F100" s="1">
        <v>3</v>
      </c>
      <c r="G100" s="1">
        <v>2</v>
      </c>
      <c r="H100" s="1">
        <v>3</v>
      </c>
      <c r="I100" s="1">
        <v>3</v>
      </c>
      <c r="J100" s="33">
        <v>1</v>
      </c>
      <c r="K100" s="1">
        <f>SUM(B100:J100)</f>
        <v>24</v>
      </c>
      <c r="L100" s="155"/>
      <c r="M100" s="1">
        <v>0</v>
      </c>
      <c r="N100" s="1">
        <v>2</v>
      </c>
    </row>
    <row r="101" spans="1:15" ht="16" thickBot="1" x14ac:dyDescent="0.25">
      <c r="A101" s="11" t="s">
        <v>71</v>
      </c>
      <c r="B101" s="19">
        <f>SUM(B97:B99)</f>
        <v>541</v>
      </c>
      <c r="C101" s="20">
        <f>SUM(C97:C99)</f>
        <v>428</v>
      </c>
      <c r="D101" s="20">
        <f>SUM(D97:D99)</f>
        <v>395</v>
      </c>
      <c r="E101" s="20">
        <f>SUM(E97:E99)</f>
        <v>341</v>
      </c>
      <c r="F101" s="20">
        <f>SUM(F97:F99)</f>
        <v>390</v>
      </c>
      <c r="G101" s="20">
        <f>SUM(G97,G99)</f>
        <v>204</v>
      </c>
      <c r="H101" s="20">
        <f>SUM(H97:H99)</f>
        <v>364</v>
      </c>
      <c r="I101" s="20">
        <f>SUM(I97:I99)</f>
        <v>373</v>
      </c>
      <c r="J101" s="8">
        <f>SUM(J98)</f>
        <v>93</v>
      </c>
      <c r="K101" s="1">
        <f>SUM(K97:K99)</f>
        <v>3129</v>
      </c>
      <c r="L101" s="155">
        <f>AVERAGE(K101/K100)</f>
        <v>130.375</v>
      </c>
    </row>
    <row r="102" spans="1:15" ht="16" thickBot="1" x14ac:dyDescent="0.25">
      <c r="A102" s="11" t="s">
        <v>72</v>
      </c>
      <c r="B102" s="141">
        <f>AVERAGE(B101/3)</f>
        <v>180.33333333333334</v>
      </c>
      <c r="C102" s="143">
        <f>AVERAGE(C101/3)</f>
        <v>142.66666666666666</v>
      </c>
      <c r="D102" s="143">
        <f>AVERAGE(D101/3)</f>
        <v>131.66666666666666</v>
      </c>
      <c r="E102" s="143">
        <f>AVERAGE(E101/3)</f>
        <v>113.66666666666667</v>
      </c>
      <c r="F102" s="143">
        <f>AVERAGE(F101/3)</f>
        <v>130</v>
      </c>
      <c r="G102" s="61">
        <f>AVERAGE(G101/2)</f>
        <v>102</v>
      </c>
      <c r="H102" s="143">
        <f>AVERAGE(H101/3)</f>
        <v>121.33333333333333</v>
      </c>
      <c r="I102" s="143">
        <f>AVERAGE(I101/3)</f>
        <v>124.33333333333333</v>
      </c>
      <c r="J102" s="144">
        <f>AVERAGE(J101/1)</f>
        <v>93</v>
      </c>
      <c r="M102" s="29">
        <f>SUM(M97:M100)</f>
        <v>2</v>
      </c>
      <c r="N102" s="30">
        <f>SUM(N97:N100)</f>
        <v>9</v>
      </c>
    </row>
    <row r="103" spans="1:15" ht="16" thickBot="1" x14ac:dyDescent="0.25">
      <c r="A103" s="11" t="s">
        <v>137</v>
      </c>
      <c r="B103" s="9"/>
      <c r="C103" s="9"/>
      <c r="D103" s="9"/>
      <c r="E103" s="9"/>
      <c r="F103" s="9"/>
      <c r="G103" s="142">
        <v>1</v>
      </c>
      <c r="H103" s="9"/>
      <c r="I103" s="9"/>
      <c r="J103" s="142">
        <v>2</v>
      </c>
      <c r="L103" s="31" t="s">
        <v>92</v>
      </c>
      <c r="M103" s="32">
        <v>0</v>
      </c>
      <c r="N103" s="25">
        <v>3</v>
      </c>
    </row>
    <row r="104" spans="1:15" ht="16" thickBot="1" x14ac:dyDescent="0.25">
      <c r="A104" s="11" t="s">
        <v>139</v>
      </c>
      <c r="B104" s="9"/>
      <c r="C104" s="9"/>
      <c r="D104" s="9"/>
      <c r="E104" s="9"/>
      <c r="F104" s="9"/>
      <c r="G104" s="142">
        <v>93</v>
      </c>
      <c r="H104" s="9"/>
      <c r="I104" s="9"/>
      <c r="J104" s="142">
        <v>195</v>
      </c>
      <c r="M104" s="78"/>
      <c r="N104" s="78"/>
      <c r="O104" s="54"/>
    </row>
    <row r="105" spans="1:15" ht="16" thickBot="1" x14ac:dyDescent="0.25">
      <c r="A105" s="11" t="s">
        <v>140</v>
      </c>
      <c r="G105" s="136">
        <f>SUM(G97:G99)</f>
        <v>297</v>
      </c>
      <c r="J105" s="10">
        <f>SUM(J97:J99)</f>
        <v>288</v>
      </c>
    </row>
    <row r="106" spans="1:15" x14ac:dyDescent="0.2">
      <c r="A106" s="11" t="s">
        <v>141</v>
      </c>
      <c r="G106" s="10">
        <f>AVERAGE(G105/3)</f>
        <v>99</v>
      </c>
      <c r="J106" s="10">
        <f>AVERAGE(J105/3)</f>
        <v>96</v>
      </c>
    </row>
    <row r="107" spans="1:15" x14ac:dyDescent="0.2">
      <c r="A107" s="15" t="s">
        <v>86</v>
      </c>
      <c r="B107" s="1" t="s">
        <v>88</v>
      </c>
      <c r="C107" s="1" t="s">
        <v>88</v>
      </c>
      <c r="D107" s="1" t="s">
        <v>88</v>
      </c>
      <c r="E107" s="1" t="s">
        <v>88</v>
      </c>
      <c r="F107" s="1" t="s">
        <v>88</v>
      </c>
      <c r="G107" s="1" t="s">
        <v>88</v>
      </c>
      <c r="H107" s="1" t="s">
        <v>88</v>
      </c>
      <c r="I107" s="1" t="s">
        <v>88</v>
      </c>
      <c r="J107" s="1" t="s">
        <v>88</v>
      </c>
      <c r="K107" s="1" t="s">
        <v>88</v>
      </c>
    </row>
    <row r="108" spans="1:15" x14ac:dyDescent="0.2">
      <c r="A108" s="15" t="s">
        <v>109</v>
      </c>
      <c r="B108" s="1" t="s">
        <v>88</v>
      </c>
      <c r="C108" s="1" t="s">
        <v>88</v>
      </c>
      <c r="D108" s="1" t="s">
        <v>88</v>
      </c>
      <c r="E108" s="1" t="s">
        <v>88</v>
      </c>
      <c r="F108" s="1" t="s">
        <v>88</v>
      </c>
      <c r="G108" s="1" t="s">
        <v>88</v>
      </c>
      <c r="H108" s="1" t="s">
        <v>88</v>
      </c>
      <c r="I108" s="1" t="s">
        <v>88</v>
      </c>
      <c r="J108" s="1" t="s">
        <v>88</v>
      </c>
      <c r="K108" s="1" t="s">
        <v>88</v>
      </c>
    </row>
    <row r="109" spans="1:15" ht="16" thickBot="1" x14ac:dyDescent="0.25">
      <c r="A109" s="26" t="s">
        <v>87</v>
      </c>
      <c r="B109" s="27" t="s">
        <v>88</v>
      </c>
      <c r="C109" s="27" t="s">
        <v>88</v>
      </c>
      <c r="D109" s="27" t="s">
        <v>88</v>
      </c>
      <c r="E109" s="27" t="s">
        <v>88</v>
      </c>
      <c r="F109" s="27" t="s">
        <v>88</v>
      </c>
      <c r="G109" s="27" t="s">
        <v>88</v>
      </c>
      <c r="H109" s="27" t="s">
        <v>88</v>
      </c>
      <c r="I109" s="27" t="s">
        <v>88</v>
      </c>
      <c r="J109" s="27" t="s">
        <v>88</v>
      </c>
      <c r="K109" s="27" t="s">
        <v>88</v>
      </c>
      <c r="L109" s="27"/>
      <c r="M109" s="27"/>
      <c r="N109" s="27"/>
    </row>
    <row r="110" spans="1:15" ht="16" thickBot="1" x14ac:dyDescent="0.25">
      <c r="A110" s="15"/>
    </row>
    <row r="111" spans="1:15" ht="16" thickBot="1" x14ac:dyDescent="0.25">
      <c r="A111" s="21" t="s">
        <v>73</v>
      </c>
      <c r="B111" s="1">
        <v>175</v>
      </c>
      <c r="C111" s="1">
        <v>159</v>
      </c>
      <c r="D111" s="1">
        <v>128</v>
      </c>
      <c r="E111" s="1">
        <v>139</v>
      </c>
      <c r="F111" s="1">
        <v>144</v>
      </c>
      <c r="G111" s="1">
        <v>148</v>
      </c>
      <c r="H111" s="1">
        <v>130</v>
      </c>
      <c r="I111" s="1">
        <v>153</v>
      </c>
      <c r="J111" s="10">
        <v>85</v>
      </c>
      <c r="K111" s="1">
        <f>SUM(B111:I111)</f>
        <v>1176</v>
      </c>
      <c r="L111" s="1">
        <f>AVERAGE(K111/8)</f>
        <v>147</v>
      </c>
      <c r="M111" s="1">
        <v>3</v>
      </c>
      <c r="N111" s="1">
        <v>0</v>
      </c>
    </row>
    <row r="112" spans="1:15" x14ac:dyDescent="0.2">
      <c r="B112" s="1">
        <v>165</v>
      </c>
      <c r="C112" s="1">
        <v>156</v>
      </c>
      <c r="D112" s="1">
        <v>120</v>
      </c>
      <c r="E112" s="1">
        <v>141</v>
      </c>
      <c r="F112" s="1">
        <v>142</v>
      </c>
      <c r="G112" s="1">
        <v>136</v>
      </c>
      <c r="H112" s="1">
        <v>116</v>
      </c>
      <c r="I112" s="1">
        <v>146</v>
      </c>
      <c r="K112" s="1">
        <f>SUM(B112:J112)</f>
        <v>1122</v>
      </c>
      <c r="L112" s="155">
        <f>AVERAGE(K112/8)</f>
        <v>140.25</v>
      </c>
      <c r="M112" s="1">
        <v>1</v>
      </c>
      <c r="N112" s="1">
        <v>2</v>
      </c>
    </row>
    <row r="113" spans="1:23" x14ac:dyDescent="0.2">
      <c r="C113" s="1">
        <v>182</v>
      </c>
      <c r="D113" s="1">
        <v>116</v>
      </c>
      <c r="E113" s="1">
        <v>162</v>
      </c>
      <c r="F113" s="1">
        <v>115</v>
      </c>
      <c r="G113" s="1">
        <v>177</v>
      </c>
      <c r="H113" s="1">
        <v>110</v>
      </c>
      <c r="I113" s="1">
        <v>155</v>
      </c>
      <c r="K113" s="1">
        <f>SUM(B113:I113)</f>
        <v>1017</v>
      </c>
      <c r="L113" s="155">
        <f>AVERAGE(K113/7)</f>
        <v>145.28571428571428</v>
      </c>
      <c r="M113" s="1">
        <v>1</v>
      </c>
      <c r="N113" s="1">
        <v>2</v>
      </c>
    </row>
    <row r="114" spans="1:23" ht="16" thickBot="1" x14ac:dyDescent="0.25">
      <c r="A114" s="15" t="s">
        <v>93</v>
      </c>
      <c r="B114" s="1">
        <v>2</v>
      </c>
      <c r="C114" s="1">
        <v>3</v>
      </c>
      <c r="D114" s="1">
        <v>3</v>
      </c>
      <c r="E114" s="1">
        <v>3</v>
      </c>
      <c r="F114" s="1">
        <v>3</v>
      </c>
      <c r="G114" s="1">
        <v>3</v>
      </c>
      <c r="H114" s="1">
        <v>3</v>
      </c>
      <c r="I114" s="1">
        <v>3</v>
      </c>
      <c r="J114" s="1">
        <v>0</v>
      </c>
      <c r="K114" s="1">
        <f>SUM(B114:J114)</f>
        <v>23</v>
      </c>
      <c r="L114" s="155"/>
      <c r="M114" s="1">
        <v>2</v>
      </c>
      <c r="N114" s="1">
        <v>0</v>
      </c>
    </row>
    <row r="115" spans="1:23" ht="16" thickBot="1" x14ac:dyDescent="0.25">
      <c r="A115" s="11" t="s">
        <v>71</v>
      </c>
      <c r="B115" s="19">
        <f t="shared" ref="B115:K115" si="17">SUM(B111:B113)</f>
        <v>340</v>
      </c>
      <c r="C115" s="20">
        <f t="shared" si="17"/>
        <v>497</v>
      </c>
      <c r="D115" s="137">
        <f t="shared" si="17"/>
        <v>364</v>
      </c>
      <c r="E115" s="20">
        <f t="shared" si="17"/>
        <v>442</v>
      </c>
      <c r="F115" s="20">
        <f t="shared" si="17"/>
        <v>401</v>
      </c>
      <c r="G115" s="178">
        <f t="shared" si="17"/>
        <v>461</v>
      </c>
      <c r="H115" s="20">
        <f t="shared" si="17"/>
        <v>356</v>
      </c>
      <c r="I115" s="137">
        <f t="shared" si="17"/>
        <v>454</v>
      </c>
      <c r="J115" s="23">
        <f t="shared" si="17"/>
        <v>85</v>
      </c>
      <c r="K115" s="1">
        <f t="shared" si="17"/>
        <v>3315</v>
      </c>
      <c r="L115" s="155">
        <f>AVERAGE(K115/K114)</f>
        <v>144.13043478260869</v>
      </c>
    </row>
    <row r="116" spans="1:23" ht="16" thickBot="1" x14ac:dyDescent="0.25">
      <c r="A116" s="11" t="s">
        <v>72</v>
      </c>
      <c r="B116" s="141">
        <f>AVERAGE(B115/2)</f>
        <v>170</v>
      </c>
      <c r="C116" s="143">
        <f t="shared" ref="C116:I116" si="18">AVERAGE(C115/3)</f>
        <v>165.66666666666666</v>
      </c>
      <c r="D116" s="61">
        <f t="shared" si="18"/>
        <v>121.33333333333333</v>
      </c>
      <c r="E116" s="143">
        <f t="shared" si="18"/>
        <v>147.33333333333334</v>
      </c>
      <c r="F116" s="143">
        <f t="shared" si="18"/>
        <v>133.66666666666666</v>
      </c>
      <c r="G116" s="61">
        <f t="shared" si="18"/>
        <v>153.66666666666666</v>
      </c>
      <c r="H116" s="61">
        <f t="shared" si="18"/>
        <v>118.66666666666667</v>
      </c>
      <c r="I116" s="61">
        <f t="shared" si="18"/>
        <v>151.33333333333334</v>
      </c>
      <c r="J116" s="154">
        <v>85</v>
      </c>
      <c r="M116" s="24">
        <f>SUM(M111:M114)</f>
        <v>7</v>
      </c>
      <c r="N116" s="25">
        <f>SUM(N111:N114)</f>
        <v>4</v>
      </c>
      <c r="Q116" s="77"/>
      <c r="R116" s="77"/>
      <c r="S116" s="77"/>
      <c r="T116" s="77"/>
      <c r="U116" s="77"/>
      <c r="V116" s="77"/>
      <c r="W116" s="77"/>
    </row>
    <row r="117" spans="1:23" ht="16" thickBot="1" x14ac:dyDescent="0.25">
      <c r="A117" s="11" t="s">
        <v>137</v>
      </c>
      <c r="B117" s="9"/>
      <c r="C117" s="9"/>
      <c r="D117" s="9"/>
      <c r="E117" s="9"/>
      <c r="F117" s="9"/>
      <c r="G117" s="9"/>
      <c r="H117" s="9"/>
      <c r="I117" s="9"/>
      <c r="J117" s="142">
        <v>1</v>
      </c>
      <c r="L117" s="31" t="s">
        <v>92</v>
      </c>
      <c r="M117" s="32">
        <v>3</v>
      </c>
      <c r="N117" s="25">
        <v>0</v>
      </c>
      <c r="Q117" s="77"/>
      <c r="R117" s="77"/>
      <c r="S117" s="77"/>
      <c r="T117" s="77"/>
      <c r="U117" s="77"/>
      <c r="V117" s="77"/>
      <c r="W117" s="77"/>
    </row>
    <row r="118" spans="1:23" x14ac:dyDescent="0.2">
      <c r="A118" s="11" t="s">
        <v>142</v>
      </c>
      <c r="B118" s="9"/>
      <c r="C118" s="9"/>
      <c r="D118" s="9"/>
      <c r="E118" s="9"/>
      <c r="F118" s="9"/>
      <c r="G118" s="9"/>
      <c r="H118" s="9"/>
      <c r="I118" s="9"/>
      <c r="J118" s="142">
        <v>85</v>
      </c>
      <c r="M118" s="52"/>
      <c r="N118" s="52"/>
      <c r="Q118" s="77"/>
      <c r="R118" s="77"/>
      <c r="S118" s="77"/>
      <c r="T118" s="77"/>
      <c r="U118" s="77"/>
      <c r="V118" s="77"/>
      <c r="W118" s="77"/>
    </row>
    <row r="119" spans="1:23" x14ac:dyDescent="0.2">
      <c r="A119" s="11" t="s">
        <v>140</v>
      </c>
      <c r="B119" s="9"/>
      <c r="C119" s="9"/>
      <c r="D119" s="9"/>
      <c r="E119" s="9"/>
      <c r="F119" s="9"/>
      <c r="G119" s="9"/>
      <c r="H119" s="9"/>
      <c r="I119" s="9"/>
      <c r="J119" s="142"/>
      <c r="M119" s="52"/>
      <c r="N119" s="52"/>
      <c r="Q119" s="77"/>
      <c r="R119" s="77"/>
      <c r="S119" s="77"/>
      <c r="T119" s="77"/>
      <c r="U119" s="77"/>
      <c r="V119" s="77"/>
      <c r="W119" s="77"/>
    </row>
    <row r="120" spans="1:23" x14ac:dyDescent="0.2">
      <c r="A120" s="11"/>
      <c r="B120" s="9"/>
      <c r="C120" s="9"/>
      <c r="D120" s="9"/>
      <c r="E120" s="9"/>
      <c r="F120" s="9"/>
      <c r="G120" s="9"/>
      <c r="H120" s="9"/>
      <c r="I120" s="9"/>
      <c r="J120" s="152"/>
      <c r="L120" s="9"/>
      <c r="M120" s="52"/>
      <c r="N120" s="52"/>
      <c r="Q120" s="77"/>
      <c r="R120" s="77"/>
      <c r="S120" s="77"/>
      <c r="T120" s="77"/>
      <c r="U120" s="77"/>
      <c r="V120" s="77"/>
      <c r="W120" s="77"/>
    </row>
    <row r="121" spans="1:23" x14ac:dyDescent="0.2">
      <c r="A121" s="15" t="s">
        <v>86</v>
      </c>
      <c r="B121" s="1" t="s">
        <v>88</v>
      </c>
      <c r="C121" s="1" t="s">
        <v>88</v>
      </c>
      <c r="D121" s="1" t="s">
        <v>88</v>
      </c>
      <c r="E121" s="1" t="s">
        <v>88</v>
      </c>
      <c r="F121" s="1" t="s">
        <v>88</v>
      </c>
      <c r="G121" s="1" t="s">
        <v>88</v>
      </c>
      <c r="H121" s="1" t="s">
        <v>88</v>
      </c>
      <c r="I121" s="1" t="s">
        <v>88</v>
      </c>
      <c r="J121" s="1" t="s">
        <v>88</v>
      </c>
      <c r="K121" s="1" t="s">
        <v>88</v>
      </c>
      <c r="L121" s="9"/>
      <c r="M121" s="9"/>
      <c r="N121" s="9"/>
      <c r="Q121" s="77"/>
      <c r="R121" s="77"/>
      <c r="S121" s="77"/>
      <c r="T121" s="77"/>
      <c r="U121" s="77"/>
      <c r="V121" s="77"/>
      <c r="W121" s="77"/>
    </row>
    <row r="122" spans="1:23" x14ac:dyDescent="0.2">
      <c r="A122" s="15" t="s">
        <v>109</v>
      </c>
      <c r="B122" s="1" t="s">
        <v>88</v>
      </c>
      <c r="C122" s="1" t="s">
        <v>88</v>
      </c>
      <c r="D122" s="1" t="s">
        <v>88</v>
      </c>
      <c r="E122" s="1" t="s">
        <v>88</v>
      </c>
      <c r="F122" s="1" t="s">
        <v>88</v>
      </c>
      <c r="G122" s="1" t="s">
        <v>88</v>
      </c>
      <c r="H122" s="1" t="s">
        <v>88</v>
      </c>
      <c r="I122" s="1" t="s">
        <v>88</v>
      </c>
      <c r="J122" s="1" t="s">
        <v>88</v>
      </c>
      <c r="K122" s="1" t="s">
        <v>88</v>
      </c>
      <c r="L122" s="151"/>
      <c r="M122" s="52"/>
      <c r="N122" s="52"/>
      <c r="Q122" s="77"/>
      <c r="R122" s="77"/>
      <c r="S122" s="77"/>
      <c r="T122" s="77"/>
      <c r="U122" s="77"/>
      <c r="V122" s="77"/>
      <c r="W122" s="77"/>
    </row>
    <row r="123" spans="1:23" ht="16" thickBot="1" x14ac:dyDescent="0.25">
      <c r="A123" s="26" t="s">
        <v>87</v>
      </c>
      <c r="B123" s="27" t="s">
        <v>88</v>
      </c>
      <c r="C123" s="27" t="s">
        <v>88</v>
      </c>
      <c r="D123" s="27" t="s">
        <v>88</v>
      </c>
      <c r="E123" s="27" t="s">
        <v>88</v>
      </c>
      <c r="F123" s="27" t="s">
        <v>88</v>
      </c>
      <c r="G123" s="27" t="s">
        <v>88</v>
      </c>
      <c r="H123" s="27" t="s">
        <v>88</v>
      </c>
      <c r="I123" s="27" t="s">
        <v>88</v>
      </c>
      <c r="J123" s="27" t="s">
        <v>88</v>
      </c>
      <c r="K123" s="27" t="s">
        <v>88</v>
      </c>
      <c r="L123" s="27"/>
      <c r="M123" s="27"/>
      <c r="N123" s="27"/>
    </row>
    <row r="124" spans="1:23" ht="16" thickBot="1" x14ac:dyDescent="0.25">
      <c r="A124" s="11"/>
      <c r="B124" s="9"/>
      <c r="C124" s="9"/>
      <c r="D124" s="9"/>
      <c r="E124" s="9"/>
      <c r="F124" s="9"/>
      <c r="G124" s="9"/>
      <c r="H124" s="9"/>
      <c r="I124" s="9"/>
      <c r="J124" s="9"/>
    </row>
    <row r="125" spans="1:23" ht="16" thickBot="1" x14ac:dyDescent="0.25">
      <c r="A125" s="73" t="s">
        <v>103</v>
      </c>
      <c r="B125" s="1">
        <v>212</v>
      </c>
      <c r="C125" s="1">
        <v>144</v>
      </c>
      <c r="D125" s="1">
        <v>151</v>
      </c>
      <c r="E125" s="1">
        <v>141</v>
      </c>
      <c r="F125" s="1">
        <v>108</v>
      </c>
      <c r="G125" s="1">
        <v>130</v>
      </c>
      <c r="H125" s="1">
        <v>113</v>
      </c>
      <c r="I125" s="1">
        <v>168</v>
      </c>
      <c r="J125" s="10">
        <v>90</v>
      </c>
      <c r="K125" s="1">
        <f>SUM(B125:I125)</f>
        <v>1167</v>
      </c>
      <c r="L125" s="155">
        <f>AVERAGE(K125/8)</f>
        <v>145.875</v>
      </c>
      <c r="M125" s="1">
        <v>1</v>
      </c>
      <c r="N125" s="1">
        <v>2</v>
      </c>
    </row>
    <row r="126" spans="1:23" x14ac:dyDescent="0.2">
      <c r="B126" s="1">
        <v>225</v>
      </c>
      <c r="C126" s="1">
        <v>181</v>
      </c>
      <c r="D126" s="1">
        <v>139</v>
      </c>
      <c r="E126" s="1">
        <v>140</v>
      </c>
      <c r="F126" s="1">
        <v>93</v>
      </c>
      <c r="G126" s="33">
        <v>127</v>
      </c>
      <c r="H126" s="10">
        <v>148</v>
      </c>
      <c r="I126" s="1">
        <v>106</v>
      </c>
      <c r="J126" s="1">
        <v>131</v>
      </c>
      <c r="K126" s="1">
        <f>SUM(B126,C126,D126,E126,F126,G126,H126,J126)</f>
        <v>1184</v>
      </c>
      <c r="L126" s="155">
        <f>AVERAGE(K126/8)</f>
        <v>148</v>
      </c>
      <c r="M126" s="1">
        <v>1</v>
      </c>
      <c r="N126" s="1">
        <v>2</v>
      </c>
    </row>
    <row r="127" spans="1:23" x14ac:dyDescent="0.2">
      <c r="B127" s="1">
        <v>193</v>
      </c>
      <c r="C127" s="1">
        <v>161</v>
      </c>
      <c r="D127" s="1">
        <v>136</v>
      </c>
      <c r="E127" s="1">
        <v>122</v>
      </c>
      <c r="F127" s="1">
        <v>138</v>
      </c>
      <c r="G127" s="1">
        <v>148</v>
      </c>
      <c r="H127" s="1">
        <v>109</v>
      </c>
      <c r="I127" s="10">
        <v>118</v>
      </c>
      <c r="J127" s="33">
        <v>110</v>
      </c>
      <c r="K127" s="1">
        <f>SUM(B127,C127,D127,E127,F127,G127,I127,J127)</f>
        <v>1126</v>
      </c>
      <c r="L127" s="155">
        <f>AVERAGE(K127/8)</f>
        <v>140.75</v>
      </c>
      <c r="M127" s="1">
        <v>0</v>
      </c>
      <c r="N127" s="1">
        <v>3</v>
      </c>
    </row>
    <row r="128" spans="1:23" ht="16" thickBot="1" x14ac:dyDescent="0.25">
      <c r="A128" s="15" t="s">
        <v>93</v>
      </c>
      <c r="B128" s="1">
        <v>3</v>
      </c>
      <c r="C128" s="1">
        <v>3</v>
      </c>
      <c r="D128" s="1">
        <v>3</v>
      </c>
      <c r="E128" s="1">
        <v>3</v>
      </c>
      <c r="F128" s="1">
        <v>3</v>
      </c>
      <c r="G128" s="1">
        <v>3</v>
      </c>
      <c r="H128" s="1">
        <v>2</v>
      </c>
      <c r="I128" s="1">
        <v>2</v>
      </c>
      <c r="J128" s="33">
        <v>2</v>
      </c>
      <c r="K128" s="1">
        <f>SUM(B128:J128)</f>
        <v>24</v>
      </c>
      <c r="L128" s="155"/>
      <c r="M128" s="1">
        <v>0</v>
      </c>
      <c r="N128" s="1">
        <v>2</v>
      </c>
    </row>
    <row r="129" spans="1:15" ht="16" thickBot="1" x14ac:dyDescent="0.25">
      <c r="A129" s="11" t="s">
        <v>71</v>
      </c>
      <c r="B129" s="19">
        <f t="shared" ref="B129:G129" si="19">SUM(B125:B127)</f>
        <v>630</v>
      </c>
      <c r="C129" s="20">
        <f t="shared" si="19"/>
        <v>486</v>
      </c>
      <c r="D129" s="20">
        <f t="shared" si="19"/>
        <v>426</v>
      </c>
      <c r="E129" s="20">
        <f t="shared" si="19"/>
        <v>403</v>
      </c>
      <c r="F129" s="20">
        <f t="shared" si="19"/>
        <v>339</v>
      </c>
      <c r="G129" s="20">
        <f t="shared" si="19"/>
        <v>405</v>
      </c>
      <c r="H129" s="20">
        <f>SUM(H125,H127)</f>
        <v>222</v>
      </c>
      <c r="I129" s="20">
        <f>SUM(I125:I126)</f>
        <v>274</v>
      </c>
      <c r="J129" s="8">
        <f>SUM(J126,J127)</f>
        <v>241</v>
      </c>
      <c r="K129" s="1">
        <f>SUM(K125:K127)</f>
        <v>3477</v>
      </c>
      <c r="L129" s="155">
        <f>AVERAGE(K129/K128)</f>
        <v>144.875</v>
      </c>
    </row>
    <row r="130" spans="1:15" ht="16" thickBot="1" x14ac:dyDescent="0.25">
      <c r="A130" s="11" t="s">
        <v>72</v>
      </c>
      <c r="B130" s="156">
        <f t="shared" ref="B130:J130" si="20">AVERAGE(B129/B128)</f>
        <v>210</v>
      </c>
      <c r="C130" s="157">
        <f t="shared" si="20"/>
        <v>162</v>
      </c>
      <c r="D130" s="157">
        <f t="shared" si="20"/>
        <v>142</v>
      </c>
      <c r="E130" s="157">
        <f t="shared" si="20"/>
        <v>134.33333333333334</v>
      </c>
      <c r="F130" s="157">
        <f t="shared" si="20"/>
        <v>113</v>
      </c>
      <c r="G130" s="157">
        <f t="shared" si="20"/>
        <v>135</v>
      </c>
      <c r="H130" s="157">
        <f t="shared" si="20"/>
        <v>111</v>
      </c>
      <c r="I130" s="157">
        <f t="shared" si="20"/>
        <v>137</v>
      </c>
      <c r="J130" s="158">
        <f t="shared" si="20"/>
        <v>120.5</v>
      </c>
      <c r="M130" s="24">
        <f>SUM(M125:M128)</f>
        <v>2</v>
      </c>
      <c r="N130" s="25">
        <f>SUM(N125:N128)</f>
        <v>9</v>
      </c>
    </row>
    <row r="131" spans="1:15" ht="16" thickBot="1" x14ac:dyDescent="0.25">
      <c r="A131" s="11" t="s">
        <v>137</v>
      </c>
      <c r="B131" s="9"/>
      <c r="C131" s="9"/>
      <c r="D131" s="9"/>
      <c r="E131" s="9"/>
      <c r="F131" s="9"/>
      <c r="G131" s="9"/>
      <c r="H131" s="142">
        <v>1</v>
      </c>
      <c r="I131" s="142">
        <v>1</v>
      </c>
      <c r="J131" s="142">
        <v>1</v>
      </c>
      <c r="L131" s="31" t="s">
        <v>92</v>
      </c>
      <c r="M131" s="34">
        <v>0</v>
      </c>
      <c r="N131" s="35">
        <v>3</v>
      </c>
    </row>
    <row r="132" spans="1:15" x14ac:dyDescent="0.2">
      <c r="A132" s="11" t="s">
        <v>142</v>
      </c>
      <c r="B132" s="9"/>
      <c r="C132" s="9"/>
      <c r="D132" s="9"/>
      <c r="E132" s="9"/>
      <c r="F132" s="9"/>
      <c r="G132" s="9"/>
      <c r="H132" s="142">
        <v>148</v>
      </c>
      <c r="I132" s="142">
        <v>118</v>
      </c>
      <c r="J132" s="142">
        <v>90</v>
      </c>
      <c r="M132" s="52"/>
      <c r="N132" s="52"/>
      <c r="O132" s="54"/>
    </row>
    <row r="133" spans="1:15" x14ac:dyDescent="0.2">
      <c r="A133" s="11" t="s">
        <v>140</v>
      </c>
      <c r="B133" s="9"/>
      <c r="C133" s="9"/>
      <c r="D133" s="9"/>
      <c r="E133" s="9"/>
      <c r="F133" s="9"/>
      <c r="G133" s="9"/>
      <c r="H133" s="142">
        <f>SUM(H125:H127)</f>
        <v>370</v>
      </c>
      <c r="I133" s="142">
        <f>SUM(I125:I127)</f>
        <v>392</v>
      </c>
      <c r="J133" s="142">
        <f>SUM(J125:J127)</f>
        <v>331</v>
      </c>
      <c r="M133" s="52"/>
      <c r="N133" s="52"/>
    </row>
    <row r="134" spans="1:15" x14ac:dyDescent="0.2">
      <c r="A134" s="11"/>
      <c r="B134" s="68"/>
      <c r="C134" s="68"/>
      <c r="D134" s="68"/>
      <c r="E134" s="68"/>
      <c r="F134" s="68"/>
      <c r="G134" s="68"/>
      <c r="H134" s="153">
        <f>AVERAGE(H133/3)</f>
        <v>123.33333333333333</v>
      </c>
      <c r="I134" s="153">
        <f>AVERAGE(I133/3)</f>
        <v>130.66666666666666</v>
      </c>
      <c r="J134" s="153">
        <f>AVERAGE(J133/3)</f>
        <v>110.33333333333333</v>
      </c>
    </row>
    <row r="135" spans="1:15" x14ac:dyDescent="0.2">
      <c r="A135" s="15" t="s">
        <v>86</v>
      </c>
      <c r="B135" s="1">
        <v>7</v>
      </c>
      <c r="C135" s="1">
        <v>4</v>
      </c>
      <c r="D135" s="1">
        <v>4</v>
      </c>
      <c r="E135" s="1">
        <v>3</v>
      </c>
      <c r="F135" s="1">
        <v>1</v>
      </c>
      <c r="G135" s="1">
        <v>1</v>
      </c>
      <c r="H135" s="1">
        <v>6</v>
      </c>
      <c r="I135" s="1">
        <v>2</v>
      </c>
      <c r="J135" s="1">
        <v>2</v>
      </c>
      <c r="K135" s="81">
        <f>SUM(B135:J135)</f>
        <v>30</v>
      </c>
    </row>
    <row r="136" spans="1:15" x14ac:dyDescent="0.2">
      <c r="A136" s="15" t="s">
        <v>109</v>
      </c>
      <c r="B136" s="1">
        <v>12</v>
      </c>
      <c r="C136" s="1">
        <v>7</v>
      </c>
      <c r="D136" s="1">
        <v>6</v>
      </c>
      <c r="E136" s="1">
        <v>3</v>
      </c>
      <c r="F136" s="1">
        <v>9</v>
      </c>
      <c r="G136" s="1">
        <v>3</v>
      </c>
      <c r="H136" s="1">
        <v>10</v>
      </c>
      <c r="I136" s="1">
        <v>8</v>
      </c>
      <c r="J136" s="1">
        <v>5</v>
      </c>
      <c r="K136" s="81">
        <f>SUM(B136:J136)</f>
        <v>63</v>
      </c>
      <c r="L136" s="51">
        <f>AVERAGE(K135/K136)</f>
        <v>0.47619047619047616</v>
      </c>
    </row>
    <row r="137" spans="1:15" x14ac:dyDescent="0.2">
      <c r="A137" s="15" t="s">
        <v>110</v>
      </c>
      <c r="B137" s="83">
        <f t="shared" ref="B137:J137" si="21">AVERAGE(B135/B136)</f>
        <v>0.58333333333333337</v>
      </c>
      <c r="C137" s="83">
        <f t="shared" si="21"/>
        <v>0.5714285714285714</v>
      </c>
      <c r="D137" s="83">
        <f t="shared" si="21"/>
        <v>0.66666666666666663</v>
      </c>
      <c r="E137" s="83">
        <f t="shared" si="21"/>
        <v>1</v>
      </c>
      <c r="F137" s="83">
        <f t="shared" si="21"/>
        <v>0.1111111111111111</v>
      </c>
      <c r="G137" s="83">
        <f t="shared" si="21"/>
        <v>0.33333333333333331</v>
      </c>
      <c r="H137" s="83">
        <f t="shared" si="21"/>
        <v>0.6</v>
      </c>
      <c r="I137" s="83">
        <f t="shared" si="21"/>
        <v>0.25</v>
      </c>
      <c r="J137" s="83">
        <f t="shared" si="21"/>
        <v>0.4</v>
      </c>
      <c r="K137" s="84"/>
      <c r="L137" s="56"/>
    </row>
    <row r="138" spans="1:15" ht="16" thickBot="1" x14ac:dyDescent="0.25">
      <c r="A138" s="26" t="s">
        <v>87</v>
      </c>
      <c r="B138" s="61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2">
        <f>SUM(B138:J138)</f>
        <v>0</v>
      </c>
      <c r="L138" s="27"/>
      <c r="M138" s="27"/>
      <c r="N138" s="27"/>
    </row>
    <row r="139" spans="1:15" ht="16" thickBot="1" x14ac:dyDescent="0.25">
      <c r="A139" s="74" t="s">
        <v>91</v>
      </c>
      <c r="B139" s="162"/>
    </row>
    <row r="140" spans="1:15" ht="16" thickBot="1" x14ac:dyDescent="0.25">
      <c r="A140" s="15" t="s">
        <v>78</v>
      </c>
      <c r="B140" s="19">
        <f t="shared" ref="B140:J140" si="22">SUM(B100,B114,B128)</f>
        <v>8</v>
      </c>
      <c r="C140" s="20">
        <f t="shared" si="22"/>
        <v>9</v>
      </c>
      <c r="D140" s="20">
        <f t="shared" si="22"/>
        <v>9</v>
      </c>
      <c r="E140" s="20">
        <f t="shared" si="22"/>
        <v>9</v>
      </c>
      <c r="F140" s="20">
        <f t="shared" si="22"/>
        <v>9</v>
      </c>
      <c r="G140" s="20">
        <f t="shared" si="22"/>
        <v>8</v>
      </c>
      <c r="H140" s="20">
        <f t="shared" si="22"/>
        <v>8</v>
      </c>
      <c r="I140" s="20">
        <f t="shared" si="22"/>
        <v>8</v>
      </c>
      <c r="J140" s="8">
        <f t="shared" si="22"/>
        <v>3</v>
      </c>
      <c r="K140" s="9">
        <f>SUM(B140:J140)</f>
        <v>71</v>
      </c>
    </row>
    <row r="141" spans="1:15" ht="16" thickBot="1" x14ac:dyDescent="0.25">
      <c r="A141" s="15" t="s">
        <v>76</v>
      </c>
      <c r="B141" s="19">
        <f t="shared" ref="B141:I141" si="23">SUM(B101+B115+B129)</f>
        <v>1511</v>
      </c>
      <c r="C141" s="20">
        <f t="shared" si="23"/>
        <v>1411</v>
      </c>
      <c r="D141" s="20">
        <f t="shared" si="23"/>
        <v>1185</v>
      </c>
      <c r="E141" s="20">
        <f t="shared" si="23"/>
        <v>1186</v>
      </c>
      <c r="F141" s="20">
        <f t="shared" si="23"/>
        <v>1130</v>
      </c>
      <c r="G141" s="20">
        <f t="shared" si="23"/>
        <v>1070</v>
      </c>
      <c r="H141" s="20">
        <f t="shared" si="23"/>
        <v>942</v>
      </c>
      <c r="I141" s="20">
        <f t="shared" si="23"/>
        <v>1101</v>
      </c>
      <c r="J141" s="8">
        <f>SUM(J101+J129)</f>
        <v>334</v>
      </c>
      <c r="K141" s="9">
        <f>SUM(B141:J141)</f>
        <v>9870</v>
      </c>
      <c r="L141" s="155">
        <f>AVERAGE(K141/K140)</f>
        <v>139.01408450704224</v>
      </c>
    </row>
    <row r="142" spans="1:15" ht="16" thickBot="1" x14ac:dyDescent="0.25">
      <c r="A142" s="15" t="s">
        <v>77</v>
      </c>
      <c r="B142" s="149">
        <f t="shared" ref="B142:J142" si="24">AVERAGE(B141/B140)</f>
        <v>188.875</v>
      </c>
      <c r="C142" s="150">
        <f t="shared" si="24"/>
        <v>156.77777777777777</v>
      </c>
      <c r="D142" s="150">
        <f t="shared" si="24"/>
        <v>131.66666666666666</v>
      </c>
      <c r="E142" s="150">
        <f t="shared" si="24"/>
        <v>131.77777777777777</v>
      </c>
      <c r="F142" s="150">
        <f t="shared" si="24"/>
        <v>125.55555555555556</v>
      </c>
      <c r="G142" s="150">
        <f t="shared" si="24"/>
        <v>133.75</v>
      </c>
      <c r="H142" s="150">
        <f t="shared" si="24"/>
        <v>117.75</v>
      </c>
      <c r="I142" s="150">
        <f t="shared" si="24"/>
        <v>137.625</v>
      </c>
      <c r="J142" s="160">
        <f t="shared" si="24"/>
        <v>111.33333333333333</v>
      </c>
      <c r="M142" s="24">
        <f>SUM(M102,M116,M130)</f>
        <v>11</v>
      </c>
      <c r="N142" s="25">
        <f>SUM(N102,N116,N130)</f>
        <v>22</v>
      </c>
    </row>
    <row r="143" spans="1:15" ht="16" thickBot="1" x14ac:dyDescent="0.25">
      <c r="A143" s="15"/>
      <c r="L143" s="31" t="s">
        <v>92</v>
      </c>
      <c r="M143" s="32">
        <f>SUM(M103,M117,M131)</f>
        <v>3</v>
      </c>
      <c r="N143" s="25">
        <f>SUM(N103,N117,N131)</f>
        <v>6</v>
      </c>
    </row>
    <row r="144" spans="1:15" x14ac:dyDescent="0.2">
      <c r="A144" s="15" t="s">
        <v>86</v>
      </c>
      <c r="B144" s="1">
        <f t="shared" ref="B144:J144" si="25">SUM(B135)</f>
        <v>7</v>
      </c>
      <c r="C144" s="1">
        <f t="shared" si="25"/>
        <v>4</v>
      </c>
      <c r="D144" s="1">
        <f t="shared" si="25"/>
        <v>4</v>
      </c>
      <c r="E144" s="1">
        <f t="shared" si="25"/>
        <v>3</v>
      </c>
      <c r="F144" s="1">
        <f t="shared" si="25"/>
        <v>1</v>
      </c>
      <c r="G144" s="1">
        <f t="shared" si="25"/>
        <v>1</v>
      </c>
      <c r="H144" s="1">
        <f t="shared" si="25"/>
        <v>6</v>
      </c>
      <c r="I144" s="1">
        <f t="shared" si="25"/>
        <v>2</v>
      </c>
      <c r="J144" s="1">
        <f t="shared" si="25"/>
        <v>2</v>
      </c>
      <c r="K144" s="80">
        <f>SUM(B144:J144)</f>
        <v>30</v>
      </c>
    </row>
    <row r="145" spans="1:14" x14ac:dyDescent="0.2">
      <c r="A145" s="15" t="s">
        <v>109</v>
      </c>
      <c r="B145" s="1">
        <f t="shared" ref="B145:J145" si="26">SUM(B136)</f>
        <v>12</v>
      </c>
      <c r="C145" s="1">
        <f t="shared" si="26"/>
        <v>7</v>
      </c>
      <c r="D145" s="1">
        <f t="shared" si="26"/>
        <v>6</v>
      </c>
      <c r="E145" s="1">
        <f t="shared" si="26"/>
        <v>3</v>
      </c>
      <c r="F145" s="1">
        <f t="shared" si="26"/>
        <v>9</v>
      </c>
      <c r="G145" s="1">
        <f t="shared" si="26"/>
        <v>3</v>
      </c>
      <c r="H145" s="1">
        <f t="shared" si="26"/>
        <v>10</v>
      </c>
      <c r="I145" s="1">
        <f t="shared" si="26"/>
        <v>8</v>
      </c>
      <c r="J145" s="1">
        <f t="shared" si="26"/>
        <v>5</v>
      </c>
      <c r="K145" s="80">
        <f>SUM(B145:J145)</f>
        <v>63</v>
      </c>
      <c r="L145" s="51">
        <f>AVERAGE(K144/K145)</f>
        <v>0.47619047619047616</v>
      </c>
    </row>
    <row r="146" spans="1:14" x14ac:dyDescent="0.2">
      <c r="A146" s="15" t="s">
        <v>110</v>
      </c>
      <c r="B146" s="83">
        <f t="shared" ref="B146:J146" si="27">AVERAGE(B144/B145)</f>
        <v>0.58333333333333337</v>
      </c>
      <c r="C146" s="83">
        <f t="shared" si="27"/>
        <v>0.5714285714285714</v>
      </c>
      <c r="D146" s="83">
        <f t="shared" si="27"/>
        <v>0.66666666666666663</v>
      </c>
      <c r="E146" s="83">
        <f t="shared" si="27"/>
        <v>1</v>
      </c>
      <c r="F146" s="83">
        <f t="shared" si="27"/>
        <v>0.1111111111111111</v>
      </c>
      <c r="G146" s="83">
        <f t="shared" si="27"/>
        <v>0.33333333333333331</v>
      </c>
      <c r="H146" s="83">
        <f t="shared" si="27"/>
        <v>0.6</v>
      </c>
      <c r="I146" s="83">
        <f t="shared" si="27"/>
        <v>0.25</v>
      </c>
      <c r="J146" s="83">
        <f t="shared" si="27"/>
        <v>0.4</v>
      </c>
      <c r="K146" s="85"/>
      <c r="L146" s="56"/>
    </row>
    <row r="147" spans="1:14" ht="16" thickBot="1" x14ac:dyDescent="0.25">
      <c r="A147" s="26" t="s">
        <v>87</v>
      </c>
      <c r="B147" s="61">
        <f t="shared" ref="B147:J147" si="28">SUM(B109,B123,B138)</f>
        <v>0</v>
      </c>
      <c r="C147" s="61">
        <f t="shared" si="28"/>
        <v>0</v>
      </c>
      <c r="D147" s="61">
        <f t="shared" si="28"/>
        <v>0</v>
      </c>
      <c r="E147" s="61">
        <f t="shared" si="28"/>
        <v>0</v>
      </c>
      <c r="F147" s="61">
        <f t="shared" si="28"/>
        <v>0</v>
      </c>
      <c r="G147" s="61">
        <f t="shared" si="28"/>
        <v>0</v>
      </c>
      <c r="H147" s="61">
        <f t="shared" si="28"/>
        <v>0</v>
      </c>
      <c r="I147" s="61">
        <f t="shared" si="28"/>
        <v>0</v>
      </c>
      <c r="J147" s="61">
        <f t="shared" si="28"/>
        <v>0</v>
      </c>
      <c r="K147" s="62">
        <f>SUM(B147:J147)</f>
        <v>0</v>
      </c>
      <c r="L147" s="27"/>
      <c r="M147" s="27"/>
      <c r="N147" s="27"/>
    </row>
    <row r="148" spans="1:14" ht="16" thickBot="1" x14ac:dyDescent="0.25">
      <c r="A148" s="15"/>
    </row>
    <row r="149" spans="1:14" ht="20" thickBot="1" x14ac:dyDescent="0.3">
      <c r="A149" s="15"/>
      <c r="B149" s="116"/>
      <c r="C149" s="169" t="s">
        <v>81</v>
      </c>
      <c r="D149" s="117" t="s">
        <v>82</v>
      </c>
      <c r="E149" s="117" t="s">
        <v>84</v>
      </c>
      <c r="F149" s="117" t="s">
        <v>83</v>
      </c>
      <c r="G149" s="117" t="s">
        <v>85</v>
      </c>
      <c r="H149" s="117"/>
      <c r="I149" s="169" t="s">
        <v>82</v>
      </c>
      <c r="J149" s="118"/>
    </row>
    <row r="150" spans="1:14" ht="16" thickBot="1" x14ac:dyDescent="0.25">
      <c r="A150" s="40" t="s">
        <v>10</v>
      </c>
      <c r="B150" s="1">
        <v>157</v>
      </c>
      <c r="C150" s="137">
        <v>102</v>
      </c>
      <c r="D150" s="1">
        <v>179</v>
      </c>
      <c r="E150" s="1">
        <v>131</v>
      </c>
      <c r="F150" s="1">
        <v>132</v>
      </c>
      <c r="G150" s="10">
        <v>103</v>
      </c>
      <c r="H150" s="177">
        <v>110</v>
      </c>
      <c r="I150" s="176">
        <v>190</v>
      </c>
      <c r="J150" s="22"/>
      <c r="K150" s="1">
        <f>SUM(B150:F150)</f>
        <v>701</v>
      </c>
      <c r="L150" s="1">
        <f>AVERAGE(K150/5)</f>
        <v>140.19999999999999</v>
      </c>
      <c r="M150" s="1">
        <v>1</v>
      </c>
      <c r="N150" s="1">
        <v>0</v>
      </c>
    </row>
    <row r="151" spans="1:14" x14ac:dyDescent="0.2">
      <c r="B151" s="1">
        <v>158</v>
      </c>
      <c r="C151" s="1">
        <v>143</v>
      </c>
      <c r="D151" s="180">
        <v>197</v>
      </c>
      <c r="E151" s="1">
        <v>131</v>
      </c>
      <c r="F151" s="10">
        <v>90</v>
      </c>
      <c r="G151" s="22"/>
      <c r="H151" s="10">
        <v>129</v>
      </c>
      <c r="I151" s="1">
        <v>111</v>
      </c>
      <c r="J151" s="10">
        <v>105</v>
      </c>
      <c r="K151" s="1">
        <f>SUM(B151,C151,D151, F151,H151,N152)</f>
        <v>717</v>
      </c>
      <c r="L151" s="1">
        <f>AVERAGE(K151/5)</f>
        <v>143.4</v>
      </c>
      <c r="M151" s="1">
        <v>1</v>
      </c>
      <c r="N151" s="1">
        <v>0</v>
      </c>
    </row>
    <row r="152" spans="1:14" x14ac:dyDescent="0.2">
      <c r="B152" s="1">
        <v>154</v>
      </c>
      <c r="C152" s="1">
        <v>172</v>
      </c>
      <c r="D152" s="1">
        <v>149</v>
      </c>
      <c r="E152" s="10">
        <v>152</v>
      </c>
      <c r="F152" s="1">
        <v>122</v>
      </c>
      <c r="G152" s="1">
        <v>104</v>
      </c>
      <c r="I152" s="10">
        <v>144</v>
      </c>
      <c r="J152" s="10">
        <v>108</v>
      </c>
      <c r="K152" s="1">
        <f>SUM(B152,C152,D152,E152,G152)</f>
        <v>731</v>
      </c>
      <c r="L152" s="1">
        <f>AVERAGE(K152/5)</f>
        <v>146.19999999999999</v>
      </c>
      <c r="M152" s="1">
        <v>1</v>
      </c>
      <c r="N152" s="1">
        <v>0</v>
      </c>
    </row>
    <row r="153" spans="1:14" ht="16" thickBot="1" x14ac:dyDescent="0.25">
      <c r="A153" s="15" t="s">
        <v>93</v>
      </c>
      <c r="B153" s="1">
        <v>3</v>
      </c>
      <c r="C153" s="1">
        <v>3</v>
      </c>
      <c r="D153" s="1">
        <v>3</v>
      </c>
      <c r="E153" s="1">
        <v>2</v>
      </c>
      <c r="F153" s="1">
        <v>2</v>
      </c>
      <c r="G153" s="1">
        <v>1</v>
      </c>
      <c r="H153" s="1">
        <v>0</v>
      </c>
      <c r="I153" s="1">
        <v>1</v>
      </c>
      <c r="J153" s="33">
        <v>0</v>
      </c>
      <c r="K153" s="1">
        <f>SUM(B153:J153)</f>
        <v>15</v>
      </c>
    </row>
    <row r="154" spans="1:14" ht="16" thickBot="1" x14ac:dyDescent="0.25">
      <c r="A154" t="s">
        <v>71</v>
      </c>
      <c r="B154" s="19">
        <f>SUM(B150:B152)</f>
        <v>469</v>
      </c>
      <c r="C154" s="20">
        <f>SUM(C150:C152)</f>
        <v>417</v>
      </c>
      <c r="D154" s="185">
        <f>SUM(D150:D152)</f>
        <v>525</v>
      </c>
      <c r="E154" s="20">
        <f>SUM(E150,E151)</f>
        <v>262</v>
      </c>
      <c r="F154" s="20">
        <f>SUM(F150,F152)</f>
        <v>254</v>
      </c>
      <c r="G154" s="20">
        <f>SUM(G152)</f>
        <v>104</v>
      </c>
      <c r="H154" s="20">
        <v>0</v>
      </c>
      <c r="I154" s="20">
        <f>SUM(I151)</f>
        <v>111</v>
      </c>
      <c r="J154" s="8">
        <v>0</v>
      </c>
      <c r="K154" s="1">
        <f>SUM(K150:K152)</f>
        <v>2149</v>
      </c>
      <c r="L154" s="1">
        <f>AVERAGE(K154/15)</f>
        <v>143.26666666666668</v>
      </c>
    </row>
    <row r="155" spans="1:14" ht="16" thickBot="1" x14ac:dyDescent="0.25">
      <c r="A155" t="s">
        <v>72</v>
      </c>
      <c r="B155" s="149">
        <f>AVERAGE(B154/3)</f>
        <v>156.33333333333334</v>
      </c>
      <c r="C155" s="150">
        <f>AVERAGE(C154/3)</f>
        <v>139</v>
      </c>
      <c r="D155" s="159">
        <f>AVERAGE(D154/3)</f>
        <v>175</v>
      </c>
      <c r="E155" s="150">
        <f>AVERAGE(E154/2)</f>
        <v>131</v>
      </c>
      <c r="F155" s="150">
        <f>AVERAGE(F154/2)</f>
        <v>127</v>
      </c>
      <c r="G155" s="150">
        <f>AVERAGE(G154/1)</f>
        <v>104</v>
      </c>
      <c r="H155" s="150">
        <f>AVERAGE(H154/3)</f>
        <v>0</v>
      </c>
      <c r="I155" s="150">
        <f>AVERAGE(I154/1)</f>
        <v>111</v>
      </c>
      <c r="J155" s="160">
        <f>AVERAGE(J154/1)</f>
        <v>0</v>
      </c>
      <c r="M155" s="24">
        <f>SUM(M150:M152)</f>
        <v>3</v>
      </c>
      <c r="N155" s="25">
        <f>SUM(N150:N153)</f>
        <v>0</v>
      </c>
    </row>
    <row r="156" spans="1:14" x14ac:dyDescent="0.2">
      <c r="A156" s="11" t="s">
        <v>137</v>
      </c>
      <c r="B156" s="9"/>
      <c r="C156" s="9"/>
      <c r="D156" s="9"/>
      <c r="E156" s="142">
        <v>1</v>
      </c>
      <c r="F156" s="142">
        <v>1</v>
      </c>
      <c r="G156" s="142">
        <v>1</v>
      </c>
      <c r="H156" s="142">
        <v>2</v>
      </c>
      <c r="I156" s="142">
        <v>2</v>
      </c>
      <c r="J156" s="142">
        <v>2</v>
      </c>
      <c r="M156" s="52"/>
      <c r="N156" s="52"/>
    </row>
    <row r="157" spans="1:14" x14ac:dyDescent="0.2">
      <c r="A157" s="11" t="s">
        <v>139</v>
      </c>
      <c r="B157" s="9"/>
      <c r="C157" s="9"/>
      <c r="D157" s="9"/>
      <c r="E157" s="142">
        <v>152</v>
      </c>
      <c r="F157" s="142">
        <v>90</v>
      </c>
      <c r="G157" s="142">
        <v>103</v>
      </c>
      <c r="H157" s="142">
        <v>239</v>
      </c>
      <c r="I157" s="142">
        <v>334</v>
      </c>
      <c r="J157" s="142">
        <v>213</v>
      </c>
      <c r="M157" s="52"/>
      <c r="N157" s="52"/>
    </row>
    <row r="158" spans="1:14" x14ac:dyDescent="0.2">
      <c r="A158" s="11" t="s">
        <v>143</v>
      </c>
      <c r="E158" s="10">
        <f t="shared" ref="E158:J158" si="29">SUM(E150:E152)</f>
        <v>414</v>
      </c>
      <c r="F158" s="10">
        <f t="shared" si="29"/>
        <v>344</v>
      </c>
      <c r="G158" s="10">
        <f t="shared" si="29"/>
        <v>207</v>
      </c>
      <c r="H158" s="10">
        <f t="shared" si="29"/>
        <v>239</v>
      </c>
      <c r="I158" s="10">
        <f t="shared" si="29"/>
        <v>445</v>
      </c>
      <c r="J158" s="10">
        <f t="shared" si="29"/>
        <v>213</v>
      </c>
    </row>
    <row r="159" spans="1:14" x14ac:dyDescent="0.2">
      <c r="E159" s="161">
        <f>AVERAGE(E158/3)</f>
        <v>138</v>
      </c>
      <c r="F159" s="161">
        <f>AVERAGE(F158/3)</f>
        <v>114.66666666666667</v>
      </c>
      <c r="G159" s="161">
        <f>AVERAGE(G158/2)</f>
        <v>103.5</v>
      </c>
      <c r="H159" s="161">
        <f>AVERAGE(H158/2)</f>
        <v>119.5</v>
      </c>
      <c r="I159" s="161">
        <f>AVERAGE(I158/3)</f>
        <v>148.33333333333334</v>
      </c>
      <c r="J159" s="161">
        <f>AVERAGE(J158/2)</f>
        <v>106.5</v>
      </c>
    </row>
    <row r="160" spans="1:14" x14ac:dyDescent="0.2">
      <c r="A160" s="15" t="s">
        <v>86</v>
      </c>
      <c r="B160" s="63">
        <v>7</v>
      </c>
      <c r="C160" s="63">
        <v>4</v>
      </c>
      <c r="D160" s="63">
        <v>1</v>
      </c>
      <c r="E160" s="63">
        <v>4</v>
      </c>
      <c r="F160" s="63">
        <v>1</v>
      </c>
      <c r="G160" s="63">
        <v>1</v>
      </c>
      <c r="H160" s="63">
        <v>2</v>
      </c>
      <c r="I160" s="63">
        <v>0</v>
      </c>
      <c r="J160" s="63">
        <v>2</v>
      </c>
      <c r="K160" s="79">
        <f>SUM(B160:J160)</f>
        <v>22</v>
      </c>
      <c r="L160" s="55"/>
    </row>
    <row r="161" spans="1:14" x14ac:dyDescent="0.2">
      <c r="A161" s="15" t="s">
        <v>109</v>
      </c>
      <c r="B161" s="63">
        <v>10</v>
      </c>
      <c r="C161" s="63">
        <v>6</v>
      </c>
      <c r="D161" s="63">
        <v>3</v>
      </c>
      <c r="E161" s="63">
        <v>7</v>
      </c>
      <c r="F161" s="63">
        <v>6</v>
      </c>
      <c r="G161" s="63">
        <v>4</v>
      </c>
      <c r="H161" s="63">
        <v>4</v>
      </c>
      <c r="I161" s="63">
        <v>3</v>
      </c>
      <c r="J161" s="63">
        <v>3</v>
      </c>
      <c r="K161" s="79">
        <f>SUM(B161:J161)</f>
        <v>46</v>
      </c>
      <c r="L161" s="86">
        <f>AVERAGE(K160/K161)</f>
        <v>0.47826086956521741</v>
      </c>
    </row>
    <row r="162" spans="1:14" x14ac:dyDescent="0.2">
      <c r="A162" s="15" t="s">
        <v>110</v>
      </c>
      <c r="B162" s="83">
        <f t="shared" ref="B162:J162" si="30">AVERAGE(B160/B161)</f>
        <v>0.7</v>
      </c>
      <c r="C162" s="83">
        <f t="shared" si="30"/>
        <v>0.66666666666666663</v>
      </c>
      <c r="D162" s="83">
        <f t="shared" si="30"/>
        <v>0.33333333333333331</v>
      </c>
      <c r="E162" s="83">
        <f t="shared" si="30"/>
        <v>0.5714285714285714</v>
      </c>
      <c r="F162" s="83">
        <f t="shared" si="30"/>
        <v>0.16666666666666666</v>
      </c>
      <c r="G162" s="83">
        <f t="shared" si="30"/>
        <v>0.25</v>
      </c>
      <c r="H162" s="83">
        <f t="shared" si="30"/>
        <v>0.5</v>
      </c>
      <c r="I162" s="83">
        <f t="shared" si="30"/>
        <v>0</v>
      </c>
      <c r="J162" s="83">
        <f t="shared" si="30"/>
        <v>0.66666666666666663</v>
      </c>
      <c r="K162" s="88"/>
      <c r="L162" s="89"/>
    </row>
    <row r="163" spans="1:14" ht="16" thickBot="1" x14ac:dyDescent="0.25">
      <c r="A163" s="26" t="s">
        <v>101</v>
      </c>
      <c r="B163" s="61">
        <v>0</v>
      </c>
      <c r="C163" s="61">
        <v>0</v>
      </c>
      <c r="D163" s="61">
        <v>0</v>
      </c>
      <c r="E163" s="61">
        <v>0</v>
      </c>
      <c r="F163" s="61">
        <v>0</v>
      </c>
      <c r="G163" s="61">
        <v>0</v>
      </c>
      <c r="H163" s="61">
        <v>0</v>
      </c>
      <c r="I163" s="61">
        <v>0</v>
      </c>
      <c r="J163" s="61">
        <v>0</v>
      </c>
      <c r="K163" s="62">
        <f>SUM(B163:J163)</f>
        <v>0</v>
      </c>
      <c r="L163" s="59"/>
      <c r="M163" s="27"/>
      <c r="N163" s="27"/>
    </row>
    <row r="164" spans="1:14" ht="16" thickBot="1" x14ac:dyDescent="0.25">
      <c r="A164" s="15"/>
      <c r="B164" s="57"/>
      <c r="C164" s="57"/>
      <c r="D164" s="57"/>
      <c r="E164" s="57"/>
      <c r="F164" s="57"/>
      <c r="G164" s="57"/>
      <c r="H164" s="57"/>
      <c r="I164" s="57"/>
      <c r="J164" s="57"/>
      <c r="K164" s="58"/>
      <c r="L164" s="55"/>
    </row>
    <row r="165" spans="1:14" ht="16" thickBot="1" x14ac:dyDescent="0.25">
      <c r="A165" s="39" t="s">
        <v>95</v>
      </c>
      <c r="B165" s="33">
        <v>169</v>
      </c>
      <c r="C165" s="33">
        <v>159</v>
      </c>
      <c r="D165" s="33">
        <v>176</v>
      </c>
      <c r="E165" s="33">
        <v>151</v>
      </c>
      <c r="F165" s="10">
        <v>153</v>
      </c>
      <c r="G165" s="10">
        <v>114</v>
      </c>
      <c r="H165" s="10">
        <v>122</v>
      </c>
      <c r="I165" s="33">
        <v>142</v>
      </c>
      <c r="J165" s="10">
        <v>83</v>
      </c>
      <c r="K165" s="1">
        <f>SUM(B165,C165,D165,F165,H165)</f>
        <v>779</v>
      </c>
      <c r="L165" s="1">
        <f>AVERAGE(K165/5)</f>
        <v>155.80000000000001</v>
      </c>
      <c r="M165" s="1">
        <v>1</v>
      </c>
      <c r="N165" s="1">
        <v>0</v>
      </c>
    </row>
    <row r="166" spans="1:14" x14ac:dyDescent="0.2">
      <c r="B166" s="33">
        <v>178</v>
      </c>
      <c r="C166" s="33">
        <v>186</v>
      </c>
      <c r="D166" s="10">
        <v>152</v>
      </c>
      <c r="E166" s="10">
        <v>140</v>
      </c>
      <c r="F166" s="33">
        <v>158</v>
      </c>
      <c r="G166" s="10">
        <v>136</v>
      </c>
      <c r="H166" s="33">
        <v>104</v>
      </c>
      <c r="I166" s="10">
        <v>144</v>
      </c>
      <c r="J166" s="33">
        <v>84</v>
      </c>
      <c r="K166" s="1">
        <f>SUM(B166,C166,E166,I166,J166)</f>
        <v>732</v>
      </c>
      <c r="L166" s="1">
        <f>AVERAGE(K166/5)</f>
        <v>146.4</v>
      </c>
      <c r="M166" s="1">
        <v>1</v>
      </c>
      <c r="N166" s="1">
        <v>0</v>
      </c>
    </row>
    <row r="167" spans="1:14" x14ac:dyDescent="0.2">
      <c r="B167" s="33">
        <v>169</v>
      </c>
      <c r="C167" s="33">
        <v>161</v>
      </c>
      <c r="D167" s="33">
        <v>151</v>
      </c>
      <c r="E167" s="33">
        <v>132</v>
      </c>
      <c r="F167" s="10">
        <v>122</v>
      </c>
      <c r="G167" s="33">
        <v>148</v>
      </c>
      <c r="H167" s="10">
        <v>147</v>
      </c>
      <c r="I167" s="10">
        <v>98</v>
      </c>
      <c r="J167" s="10">
        <v>91</v>
      </c>
      <c r="K167" s="1">
        <f>SUM(B167,C167,D167,F167,G167)</f>
        <v>751</v>
      </c>
      <c r="L167" s="1">
        <f>AVERAGE(K167/5)</f>
        <v>150.19999999999999</v>
      </c>
      <c r="M167" s="1">
        <v>1</v>
      </c>
      <c r="N167" s="1">
        <v>0</v>
      </c>
    </row>
    <row r="168" spans="1:14" ht="16" thickBot="1" x14ac:dyDescent="0.25">
      <c r="A168" s="15" t="s">
        <v>93</v>
      </c>
      <c r="B168" s="33">
        <v>3</v>
      </c>
      <c r="C168" s="33">
        <v>3</v>
      </c>
      <c r="D168" s="33">
        <v>2</v>
      </c>
      <c r="E168" s="33">
        <v>2</v>
      </c>
      <c r="F168" s="33">
        <v>1</v>
      </c>
      <c r="G168" s="33">
        <v>1</v>
      </c>
      <c r="H168" s="33">
        <v>1</v>
      </c>
      <c r="I168" s="33">
        <v>1</v>
      </c>
      <c r="J168" s="33">
        <v>1</v>
      </c>
      <c r="K168" s="1">
        <f>SUM(B168:J168)</f>
        <v>15</v>
      </c>
    </row>
    <row r="169" spans="1:14" ht="16" thickBot="1" x14ac:dyDescent="0.25">
      <c r="A169" t="s">
        <v>71</v>
      </c>
      <c r="B169" s="19">
        <f>SUM(B165:B167)</f>
        <v>516</v>
      </c>
      <c r="C169" s="20">
        <f>SUM(C165:C167)</f>
        <v>506</v>
      </c>
      <c r="D169" s="20">
        <f>SUM(D165,D167)</f>
        <v>327</v>
      </c>
      <c r="E169" s="20">
        <f>SUM(E165,E167)</f>
        <v>283</v>
      </c>
      <c r="F169" s="20">
        <f>SUM(F166)</f>
        <v>158</v>
      </c>
      <c r="G169" s="20">
        <f>SUM(G167)</f>
        <v>148</v>
      </c>
      <c r="H169" s="20">
        <f>SUM(H166)</f>
        <v>104</v>
      </c>
      <c r="I169" s="20">
        <f>SUM(I165)</f>
        <v>142</v>
      </c>
      <c r="J169" s="8">
        <f>SUM(J166)</f>
        <v>84</v>
      </c>
      <c r="K169" s="1">
        <f>SUM(K165:K167)</f>
        <v>2262</v>
      </c>
      <c r="L169" s="1">
        <f>AVERAGE(K169/K168)</f>
        <v>150.80000000000001</v>
      </c>
    </row>
    <row r="170" spans="1:14" ht="16" thickBot="1" x14ac:dyDescent="0.25">
      <c r="A170" t="s">
        <v>72</v>
      </c>
      <c r="B170" s="149">
        <f>AVERAGE(B169/3)</f>
        <v>172</v>
      </c>
      <c r="C170" s="150">
        <f>AVERAGE(C169/3)</f>
        <v>168.66666666666666</v>
      </c>
      <c r="D170" s="150">
        <f>AVERAGE(D169/2)</f>
        <v>163.5</v>
      </c>
      <c r="E170" s="150">
        <f>AVERAGE(E169/2)</f>
        <v>141.5</v>
      </c>
      <c r="F170" s="150">
        <f>AVERAGE(F169/1)</f>
        <v>158</v>
      </c>
      <c r="G170" s="150">
        <f>AVERAGE(G169/1)</f>
        <v>148</v>
      </c>
      <c r="H170" s="150">
        <f>AVERAGE(H169/1)</f>
        <v>104</v>
      </c>
      <c r="I170" s="150">
        <f>AVERAGE(I169/1)</f>
        <v>142</v>
      </c>
      <c r="J170" s="160">
        <f>AVERAGE(J169/1)</f>
        <v>84</v>
      </c>
      <c r="M170" s="24">
        <f>SUM(M165:M167)</f>
        <v>3</v>
      </c>
      <c r="N170" s="25">
        <f>SUM(N165:N168)</f>
        <v>0</v>
      </c>
    </row>
    <row r="171" spans="1:14" x14ac:dyDescent="0.2">
      <c r="A171" s="11" t="s">
        <v>137</v>
      </c>
      <c r="B171" s="9"/>
      <c r="C171" s="9"/>
      <c r="D171" s="142">
        <v>1</v>
      </c>
      <c r="E171" s="142">
        <v>1</v>
      </c>
      <c r="F171" s="142">
        <v>2</v>
      </c>
      <c r="G171" s="142">
        <v>2</v>
      </c>
      <c r="H171" s="142">
        <v>2</v>
      </c>
      <c r="I171" s="142">
        <v>2</v>
      </c>
      <c r="J171" s="142">
        <v>2</v>
      </c>
      <c r="M171" s="52"/>
      <c r="N171" s="52"/>
    </row>
    <row r="172" spans="1:14" ht="16" thickBot="1" x14ac:dyDescent="0.25">
      <c r="A172" s="11" t="s">
        <v>139</v>
      </c>
      <c r="B172" s="9"/>
      <c r="C172" s="9"/>
      <c r="D172" s="142">
        <v>152</v>
      </c>
      <c r="E172" s="142">
        <v>140</v>
      </c>
      <c r="F172" s="142">
        <v>275</v>
      </c>
      <c r="G172" s="142">
        <v>250</v>
      </c>
      <c r="H172" s="142">
        <v>269</v>
      </c>
      <c r="I172" s="142">
        <v>242</v>
      </c>
      <c r="J172" s="142">
        <v>174</v>
      </c>
      <c r="M172" s="52"/>
      <c r="N172" s="52"/>
    </row>
    <row r="173" spans="1:14" ht="16" thickBot="1" x14ac:dyDescent="0.25">
      <c r="A173" s="11" t="s">
        <v>143</v>
      </c>
      <c r="D173" s="10">
        <f t="shared" ref="D173:J173" si="31">SUM(D165:D167)</f>
        <v>479</v>
      </c>
      <c r="E173" s="10">
        <f t="shared" si="31"/>
        <v>423</v>
      </c>
      <c r="F173" s="10">
        <f t="shared" si="31"/>
        <v>433</v>
      </c>
      <c r="G173" s="10">
        <f t="shared" si="31"/>
        <v>398</v>
      </c>
      <c r="H173" s="10">
        <f t="shared" si="31"/>
        <v>373</v>
      </c>
      <c r="I173" s="10">
        <f t="shared" si="31"/>
        <v>384</v>
      </c>
      <c r="J173" s="136">
        <f t="shared" si="31"/>
        <v>258</v>
      </c>
    </row>
    <row r="174" spans="1:14" x14ac:dyDescent="0.2">
      <c r="D174" s="161">
        <f t="shared" ref="D174:J174" si="32">AVERAGE(D173/3)</f>
        <v>159.66666666666666</v>
      </c>
      <c r="E174" s="161">
        <f t="shared" si="32"/>
        <v>141</v>
      </c>
      <c r="F174" s="161">
        <f t="shared" si="32"/>
        <v>144.33333333333334</v>
      </c>
      <c r="G174" s="161">
        <f t="shared" si="32"/>
        <v>132.66666666666666</v>
      </c>
      <c r="H174" s="161">
        <f t="shared" si="32"/>
        <v>124.33333333333333</v>
      </c>
      <c r="I174" s="161">
        <f t="shared" si="32"/>
        <v>128</v>
      </c>
      <c r="J174" s="161">
        <f t="shared" si="32"/>
        <v>86</v>
      </c>
    </row>
    <row r="175" spans="1:14" x14ac:dyDescent="0.2">
      <c r="A175" s="15" t="s">
        <v>86</v>
      </c>
      <c r="B175" s="63">
        <v>5</v>
      </c>
      <c r="C175" s="63">
        <v>6</v>
      </c>
      <c r="D175" s="63">
        <v>5</v>
      </c>
      <c r="E175" s="63">
        <v>5</v>
      </c>
      <c r="F175" s="63">
        <v>2</v>
      </c>
      <c r="G175" s="63">
        <v>3</v>
      </c>
      <c r="H175" s="63">
        <v>4</v>
      </c>
      <c r="I175" s="63">
        <v>4</v>
      </c>
      <c r="J175" s="63">
        <v>0</v>
      </c>
      <c r="K175" s="79">
        <f>SUM(B175:J175)</f>
        <v>34</v>
      </c>
      <c r="L175" s="56"/>
    </row>
    <row r="176" spans="1:14" x14ac:dyDescent="0.2">
      <c r="A176" s="15" t="s">
        <v>109</v>
      </c>
      <c r="B176" s="63">
        <v>5</v>
      </c>
      <c r="C176" s="63">
        <v>6</v>
      </c>
      <c r="D176" s="63">
        <v>6</v>
      </c>
      <c r="E176" s="63">
        <v>8</v>
      </c>
      <c r="F176" s="63">
        <v>4</v>
      </c>
      <c r="G176" s="63">
        <v>8</v>
      </c>
      <c r="H176" s="63">
        <v>7</v>
      </c>
      <c r="I176" s="63">
        <v>5</v>
      </c>
      <c r="J176" s="63">
        <v>1</v>
      </c>
      <c r="K176" s="79">
        <f>SUM(B176:J176)</f>
        <v>50</v>
      </c>
      <c r="L176" s="86">
        <f>AVERAGE(K175/K176)</f>
        <v>0.68</v>
      </c>
    </row>
    <row r="177" spans="1:17" x14ac:dyDescent="0.2">
      <c r="A177" s="15" t="s">
        <v>110</v>
      </c>
      <c r="B177" s="83">
        <f t="shared" ref="B177:J177" si="33">AVERAGE(B175/B176)</f>
        <v>1</v>
      </c>
      <c r="C177" s="83">
        <f t="shared" si="33"/>
        <v>1</v>
      </c>
      <c r="D177" s="83">
        <f t="shared" si="33"/>
        <v>0.83333333333333337</v>
      </c>
      <c r="E177" s="83">
        <f t="shared" si="33"/>
        <v>0.625</v>
      </c>
      <c r="F177" s="83">
        <f t="shared" si="33"/>
        <v>0.5</v>
      </c>
      <c r="G177" s="83">
        <f t="shared" si="33"/>
        <v>0.375</v>
      </c>
      <c r="H177" s="83">
        <f t="shared" si="33"/>
        <v>0.5714285714285714</v>
      </c>
      <c r="I177" s="83">
        <f t="shared" si="33"/>
        <v>0.8</v>
      </c>
      <c r="J177" s="83">
        <f t="shared" si="33"/>
        <v>0</v>
      </c>
      <c r="K177" s="88"/>
      <c r="L177" s="89"/>
    </row>
    <row r="178" spans="1:17" ht="16" thickBot="1" x14ac:dyDescent="0.25">
      <c r="A178" s="26" t="s">
        <v>101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2">
        <f>SUM(B178:J178)</f>
        <v>0</v>
      </c>
      <c r="L178" s="60"/>
      <c r="M178" s="27"/>
      <c r="N178" s="27"/>
    </row>
    <row r="179" spans="1:17" ht="16" thickBot="1" x14ac:dyDescent="0.25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69"/>
      <c r="L179" s="70"/>
      <c r="M179" s="9"/>
      <c r="N179" s="9"/>
    </row>
    <row r="180" spans="1:17" ht="16" thickBot="1" x14ac:dyDescent="0.25">
      <c r="A180" s="71" t="s">
        <v>102</v>
      </c>
      <c r="B180" s="33">
        <v>178</v>
      </c>
      <c r="C180" s="33">
        <v>169</v>
      </c>
      <c r="D180" s="33">
        <v>168</v>
      </c>
      <c r="E180" s="33">
        <v>146</v>
      </c>
      <c r="F180" s="33">
        <v>101</v>
      </c>
      <c r="G180" s="10">
        <v>125</v>
      </c>
      <c r="H180" s="10">
        <v>130</v>
      </c>
      <c r="I180" s="10">
        <v>131</v>
      </c>
      <c r="J180" s="10">
        <v>91</v>
      </c>
      <c r="K180" s="1">
        <f>SUM(B180,C180,D180,E180,F180)</f>
        <v>762</v>
      </c>
      <c r="L180" s="155">
        <f>AVERAGE(K180/5)</f>
        <v>152.4</v>
      </c>
      <c r="M180" s="1">
        <v>1</v>
      </c>
      <c r="N180" s="1">
        <v>0</v>
      </c>
    </row>
    <row r="181" spans="1:17" x14ac:dyDescent="0.2">
      <c r="B181" s="33">
        <v>203</v>
      </c>
      <c r="C181" s="33">
        <v>159</v>
      </c>
      <c r="D181" s="10">
        <v>146</v>
      </c>
      <c r="E181" s="33">
        <v>135</v>
      </c>
      <c r="F181" s="10">
        <v>164</v>
      </c>
      <c r="G181" s="33">
        <v>87</v>
      </c>
      <c r="H181" s="10">
        <v>128</v>
      </c>
      <c r="I181" s="33">
        <v>94</v>
      </c>
      <c r="J181" s="10">
        <v>147</v>
      </c>
      <c r="K181" s="1">
        <f>SUM(B181,C181,F181,G181,H181)</f>
        <v>741</v>
      </c>
      <c r="L181" s="155">
        <f>AVERAGE(K181/5)</f>
        <v>148.19999999999999</v>
      </c>
      <c r="M181" s="1">
        <v>1</v>
      </c>
      <c r="N181" s="1">
        <v>0</v>
      </c>
    </row>
    <row r="182" spans="1:17" x14ac:dyDescent="0.2">
      <c r="B182" s="33">
        <v>205</v>
      </c>
      <c r="C182" s="33">
        <v>143</v>
      </c>
      <c r="D182" s="33">
        <v>138</v>
      </c>
      <c r="E182" s="10">
        <v>103</v>
      </c>
      <c r="F182" s="10">
        <v>141</v>
      </c>
      <c r="G182" s="10">
        <v>120</v>
      </c>
      <c r="H182" s="33">
        <v>118</v>
      </c>
      <c r="I182" s="10">
        <v>139</v>
      </c>
      <c r="J182" s="33">
        <v>142</v>
      </c>
      <c r="K182" s="1">
        <f>SUM(B182,C182,D182,I182,J182)</f>
        <v>767</v>
      </c>
      <c r="L182" s="155">
        <f>AVERAGE(K182/5)</f>
        <v>153.4</v>
      </c>
      <c r="M182" s="1">
        <v>1</v>
      </c>
      <c r="N182" s="1">
        <v>0</v>
      </c>
    </row>
    <row r="183" spans="1:17" ht="16" thickBot="1" x14ac:dyDescent="0.25">
      <c r="A183" s="15" t="s">
        <v>93</v>
      </c>
      <c r="B183" s="33">
        <v>3</v>
      </c>
      <c r="C183" s="33">
        <v>3</v>
      </c>
      <c r="D183" s="33">
        <v>2</v>
      </c>
      <c r="E183" s="33">
        <v>2</v>
      </c>
      <c r="F183" s="33">
        <v>1</v>
      </c>
      <c r="G183" s="33">
        <v>1</v>
      </c>
      <c r="H183" s="33">
        <v>1</v>
      </c>
      <c r="I183" s="33">
        <v>1</v>
      </c>
      <c r="J183" s="33">
        <v>1</v>
      </c>
      <c r="K183" s="1">
        <f>SUM(B183:J183)</f>
        <v>15</v>
      </c>
      <c r="L183" s="155"/>
    </row>
    <row r="184" spans="1:17" ht="16" thickBot="1" x14ac:dyDescent="0.25">
      <c r="A184" t="s">
        <v>71</v>
      </c>
      <c r="B184" s="19">
        <f>SUM(B180:B182)</f>
        <v>586</v>
      </c>
      <c r="C184" s="20">
        <f>SUM(C180:C182)</f>
        <v>471</v>
      </c>
      <c r="D184" s="20">
        <f>SUM(D180,D182)</f>
        <v>306</v>
      </c>
      <c r="E184" s="20">
        <f>SUM(E180:E181)</f>
        <v>281</v>
      </c>
      <c r="F184" s="20">
        <f>SUM(F180)</f>
        <v>101</v>
      </c>
      <c r="G184" s="20">
        <f>SUM(G181)</f>
        <v>87</v>
      </c>
      <c r="H184" s="20">
        <f>SUM(H182)</f>
        <v>118</v>
      </c>
      <c r="I184" s="20">
        <f>SUM(I181)</f>
        <v>94</v>
      </c>
      <c r="J184" s="8">
        <f>SUM(J182)</f>
        <v>142</v>
      </c>
      <c r="K184" s="1">
        <f>SUM(K180:K182)</f>
        <v>2270</v>
      </c>
      <c r="L184" s="155">
        <f>AVERAGE(K184/K183)</f>
        <v>151.33333333333334</v>
      </c>
    </row>
    <row r="185" spans="1:17" ht="16" thickBot="1" x14ac:dyDescent="0.25">
      <c r="A185" t="s">
        <v>72</v>
      </c>
      <c r="B185" s="149">
        <f t="shared" ref="B185:J185" si="34">AVERAGE(B184/B183)</f>
        <v>195.33333333333334</v>
      </c>
      <c r="C185" s="150">
        <f t="shared" si="34"/>
        <v>157</v>
      </c>
      <c r="D185" s="150">
        <f t="shared" si="34"/>
        <v>153</v>
      </c>
      <c r="E185" s="150">
        <f t="shared" si="34"/>
        <v>140.5</v>
      </c>
      <c r="F185" s="150">
        <f t="shared" si="34"/>
        <v>101</v>
      </c>
      <c r="G185" s="150">
        <f t="shared" si="34"/>
        <v>87</v>
      </c>
      <c r="H185" s="150">
        <f t="shared" si="34"/>
        <v>118</v>
      </c>
      <c r="I185" s="150">
        <f t="shared" si="34"/>
        <v>94</v>
      </c>
      <c r="J185" s="160">
        <f t="shared" si="34"/>
        <v>142</v>
      </c>
      <c r="M185" s="24">
        <f>SUM(M180:M182)</f>
        <v>3</v>
      </c>
      <c r="N185" s="25">
        <f>SUM(N180:N183)</f>
        <v>0</v>
      </c>
    </row>
    <row r="186" spans="1:17" x14ac:dyDescent="0.2">
      <c r="A186" s="11" t="s">
        <v>138</v>
      </c>
      <c r="B186" s="9"/>
      <c r="C186" s="9"/>
      <c r="D186" s="142">
        <v>1</v>
      </c>
      <c r="E186" s="142">
        <v>1</v>
      </c>
      <c r="F186" s="142">
        <v>2</v>
      </c>
      <c r="G186" s="142">
        <v>2</v>
      </c>
      <c r="H186" s="142">
        <v>2</v>
      </c>
      <c r="I186" s="142">
        <v>2</v>
      </c>
      <c r="J186" s="142">
        <v>2</v>
      </c>
      <c r="M186" s="52"/>
      <c r="N186" s="52"/>
    </row>
    <row r="187" spans="1:17" x14ac:dyDescent="0.2">
      <c r="A187" s="11" t="s">
        <v>139</v>
      </c>
      <c r="B187" s="9"/>
      <c r="C187" s="9"/>
      <c r="D187" s="142">
        <v>146</v>
      </c>
      <c r="E187" s="142">
        <v>103</v>
      </c>
      <c r="F187" s="142">
        <v>305</v>
      </c>
      <c r="G187" s="142">
        <v>245</v>
      </c>
      <c r="H187" s="142">
        <v>258</v>
      </c>
      <c r="I187" s="142">
        <v>270</v>
      </c>
      <c r="J187" s="142">
        <v>238</v>
      </c>
      <c r="M187" s="52"/>
      <c r="N187" s="52"/>
    </row>
    <row r="188" spans="1:17" x14ac:dyDescent="0.2">
      <c r="A188" s="11" t="s">
        <v>144</v>
      </c>
      <c r="D188" s="10">
        <f t="shared" ref="D188:J188" si="35">SUM(D180:D182)</f>
        <v>452</v>
      </c>
      <c r="E188" s="10">
        <f t="shared" si="35"/>
        <v>384</v>
      </c>
      <c r="F188" s="10">
        <f t="shared" si="35"/>
        <v>406</v>
      </c>
      <c r="G188" s="10">
        <f t="shared" si="35"/>
        <v>332</v>
      </c>
      <c r="H188" s="10">
        <f t="shared" si="35"/>
        <v>376</v>
      </c>
      <c r="I188" s="10">
        <f t="shared" si="35"/>
        <v>364</v>
      </c>
      <c r="J188" s="10">
        <f t="shared" si="35"/>
        <v>380</v>
      </c>
    </row>
    <row r="189" spans="1:17" x14ac:dyDescent="0.2">
      <c r="D189" s="161">
        <f t="shared" ref="D189:J189" si="36">AVERAGE(D188/3)</f>
        <v>150.66666666666666</v>
      </c>
      <c r="E189" s="161">
        <f t="shared" si="36"/>
        <v>128</v>
      </c>
      <c r="F189" s="161">
        <f t="shared" si="36"/>
        <v>135.33333333333334</v>
      </c>
      <c r="G189" s="161">
        <f t="shared" si="36"/>
        <v>110.66666666666667</v>
      </c>
      <c r="H189" s="161">
        <f t="shared" si="36"/>
        <v>125.33333333333333</v>
      </c>
      <c r="I189" s="161">
        <f t="shared" si="36"/>
        <v>121.33333333333333</v>
      </c>
      <c r="J189" s="161">
        <f t="shared" si="36"/>
        <v>126.66666666666667</v>
      </c>
      <c r="Q189" s="66"/>
    </row>
    <row r="190" spans="1:17" x14ac:dyDescent="0.2">
      <c r="A190" s="15" t="s">
        <v>86</v>
      </c>
      <c r="B190" s="63">
        <v>7</v>
      </c>
      <c r="C190" s="63">
        <v>6</v>
      </c>
      <c r="D190" s="63">
        <v>6</v>
      </c>
      <c r="E190" s="63">
        <v>3</v>
      </c>
      <c r="F190" s="63">
        <v>5</v>
      </c>
      <c r="G190" s="63">
        <v>1</v>
      </c>
      <c r="H190" s="63">
        <v>3</v>
      </c>
      <c r="I190" s="63">
        <v>3</v>
      </c>
      <c r="J190" s="63">
        <v>0</v>
      </c>
      <c r="K190" s="79">
        <f>SUM(B190:J190)</f>
        <v>34</v>
      </c>
      <c r="L190" s="56"/>
    </row>
    <row r="191" spans="1:17" x14ac:dyDescent="0.2">
      <c r="A191" s="15" t="s">
        <v>109</v>
      </c>
      <c r="B191" s="63">
        <v>8</v>
      </c>
      <c r="C191" s="63">
        <v>11</v>
      </c>
      <c r="D191" s="63">
        <v>10</v>
      </c>
      <c r="E191" s="63">
        <v>8</v>
      </c>
      <c r="F191" s="63">
        <v>9</v>
      </c>
      <c r="G191" s="63">
        <v>5</v>
      </c>
      <c r="H191" s="63">
        <v>9</v>
      </c>
      <c r="I191" s="63">
        <v>11</v>
      </c>
      <c r="J191" s="63">
        <v>6</v>
      </c>
      <c r="K191" s="79">
        <f>SUM(B191:J191)</f>
        <v>77</v>
      </c>
      <c r="L191" s="86">
        <f>AVERAGE(K190/K191)</f>
        <v>0.44155844155844154</v>
      </c>
    </row>
    <row r="192" spans="1:17" x14ac:dyDescent="0.2">
      <c r="A192" s="15" t="s">
        <v>110</v>
      </c>
      <c r="B192" s="83">
        <f t="shared" ref="B192:J192" si="37">AVERAGE(B190/B191)</f>
        <v>0.875</v>
      </c>
      <c r="C192" s="83">
        <f t="shared" si="37"/>
        <v>0.54545454545454541</v>
      </c>
      <c r="D192" s="83">
        <f t="shared" si="37"/>
        <v>0.6</v>
      </c>
      <c r="E192" s="83">
        <f t="shared" si="37"/>
        <v>0.375</v>
      </c>
      <c r="F192" s="83">
        <f t="shared" si="37"/>
        <v>0.55555555555555558</v>
      </c>
      <c r="G192" s="83">
        <f t="shared" si="37"/>
        <v>0.2</v>
      </c>
      <c r="H192" s="83">
        <f t="shared" si="37"/>
        <v>0.33333333333333331</v>
      </c>
      <c r="I192" s="83">
        <f t="shared" si="37"/>
        <v>0.27272727272727271</v>
      </c>
      <c r="J192" s="83">
        <f t="shared" si="37"/>
        <v>0</v>
      </c>
      <c r="K192" s="88"/>
      <c r="L192" s="89"/>
    </row>
    <row r="193" spans="1:15" ht="16" thickBot="1" x14ac:dyDescent="0.25">
      <c r="A193" s="26" t="s">
        <v>101</v>
      </c>
      <c r="B193" s="61">
        <v>1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2">
        <f>SUM(B193:J193)</f>
        <v>1</v>
      </c>
      <c r="L193" s="60"/>
      <c r="M193" s="27"/>
      <c r="N193" s="27"/>
      <c r="O193" t="s">
        <v>99</v>
      </c>
    </row>
    <row r="194" spans="1:15" ht="16" thickBot="1" x14ac:dyDescent="0.25">
      <c r="A194" s="15"/>
      <c r="B194" s="57"/>
      <c r="C194" s="57"/>
      <c r="D194" s="57"/>
      <c r="E194" s="57"/>
      <c r="F194" s="57"/>
      <c r="G194" s="57"/>
      <c r="H194" s="57"/>
      <c r="I194" s="57"/>
      <c r="J194" s="57"/>
      <c r="K194" s="58"/>
      <c r="L194" s="56"/>
    </row>
    <row r="195" spans="1:15" ht="16" thickBot="1" x14ac:dyDescent="0.25">
      <c r="A195" s="72" t="s">
        <v>1</v>
      </c>
      <c r="B195" s="33">
        <v>190</v>
      </c>
      <c r="C195" s="33">
        <v>123</v>
      </c>
      <c r="D195" s="33">
        <v>151</v>
      </c>
      <c r="E195" s="33">
        <v>192</v>
      </c>
      <c r="F195" s="33">
        <v>115</v>
      </c>
      <c r="G195" s="10">
        <v>135</v>
      </c>
      <c r="H195" s="10">
        <v>135</v>
      </c>
      <c r="I195" s="10">
        <v>95</v>
      </c>
      <c r="J195" s="10">
        <v>114</v>
      </c>
      <c r="K195" s="1">
        <f>SUM(B195,C195,D195,E195:F195)</f>
        <v>771</v>
      </c>
      <c r="L195" s="155">
        <f>AVERAGE(K195/5)</f>
        <v>154.19999999999999</v>
      </c>
      <c r="M195" s="1">
        <v>1</v>
      </c>
      <c r="N195" s="1">
        <v>0</v>
      </c>
    </row>
    <row r="196" spans="1:15" x14ac:dyDescent="0.2">
      <c r="B196" s="33">
        <v>170</v>
      </c>
      <c r="C196" s="10">
        <v>190</v>
      </c>
      <c r="D196" s="33">
        <v>153</v>
      </c>
      <c r="E196" s="33">
        <v>159</v>
      </c>
      <c r="F196" s="10">
        <v>127</v>
      </c>
      <c r="G196" s="33">
        <v>124</v>
      </c>
      <c r="H196" s="33">
        <v>108</v>
      </c>
      <c r="I196" s="10">
        <v>113</v>
      </c>
      <c r="J196" s="10">
        <v>87</v>
      </c>
      <c r="K196" s="1">
        <f>SUM(B196,D196,F196,G196,I196)</f>
        <v>687</v>
      </c>
      <c r="L196" s="155">
        <f>AVERAGE(K196/5)</f>
        <v>137.4</v>
      </c>
      <c r="M196" s="1">
        <v>1</v>
      </c>
      <c r="N196" s="1">
        <v>0</v>
      </c>
    </row>
    <row r="197" spans="1:15" x14ac:dyDescent="0.2">
      <c r="B197" s="33">
        <v>180</v>
      </c>
      <c r="C197" s="33">
        <v>178</v>
      </c>
      <c r="D197" s="33">
        <v>119</v>
      </c>
      <c r="E197" s="33">
        <v>147</v>
      </c>
      <c r="F197" s="10">
        <v>100</v>
      </c>
      <c r="G197" s="10">
        <v>130</v>
      </c>
      <c r="H197" s="10">
        <v>160</v>
      </c>
      <c r="I197" s="33">
        <v>138</v>
      </c>
      <c r="J197" s="10">
        <v>98</v>
      </c>
      <c r="K197" s="1">
        <f>SUM(B197,C197,D197,F197,H197)</f>
        <v>737</v>
      </c>
      <c r="L197" s="155">
        <f>AVERAGE(K197/5)</f>
        <v>147.4</v>
      </c>
      <c r="M197" s="1">
        <v>1</v>
      </c>
      <c r="N197" s="1">
        <v>0</v>
      </c>
    </row>
    <row r="198" spans="1:15" ht="16" thickBot="1" x14ac:dyDescent="0.25">
      <c r="A198" s="15" t="s">
        <v>93</v>
      </c>
      <c r="B198" s="33">
        <v>3</v>
      </c>
      <c r="C198" s="33">
        <v>2</v>
      </c>
      <c r="D198" s="33">
        <v>3</v>
      </c>
      <c r="E198" s="33">
        <v>3</v>
      </c>
      <c r="F198" s="33">
        <v>1</v>
      </c>
      <c r="G198" s="33">
        <v>1</v>
      </c>
      <c r="H198" s="33">
        <v>1</v>
      </c>
      <c r="I198" s="33">
        <v>1</v>
      </c>
      <c r="J198" s="33">
        <v>0</v>
      </c>
      <c r="K198" s="1">
        <f>SUM(B198:J198)</f>
        <v>15</v>
      </c>
    </row>
    <row r="199" spans="1:15" ht="16" thickBot="1" x14ac:dyDescent="0.25">
      <c r="A199" t="s">
        <v>71</v>
      </c>
      <c r="B199" s="19">
        <f>SUM(B195:B197)</f>
        <v>540</v>
      </c>
      <c r="C199" s="20">
        <f>SUM(C195,C197)</f>
        <v>301</v>
      </c>
      <c r="D199" s="20">
        <f>SUM(D195,D196,D197)</f>
        <v>423</v>
      </c>
      <c r="E199" s="20">
        <f>SUM(E195,E196,E197)</f>
        <v>498</v>
      </c>
      <c r="F199" s="203">
        <f>SUM(F195)</f>
        <v>115</v>
      </c>
      <c r="G199" s="20">
        <f>SUM(G196)</f>
        <v>124</v>
      </c>
      <c r="H199" s="20">
        <f>SUM(H196)</f>
        <v>108</v>
      </c>
      <c r="I199" s="20">
        <f>SUM(I197)</f>
        <v>138</v>
      </c>
      <c r="J199" s="8">
        <v>0</v>
      </c>
      <c r="K199" s="1">
        <f>SUM(K195:K197)</f>
        <v>2195</v>
      </c>
      <c r="L199" s="57">
        <f>AVERAGE(K199/K198)</f>
        <v>146.33333333333334</v>
      </c>
    </row>
    <row r="200" spans="1:15" ht="16" thickBot="1" x14ac:dyDescent="0.25">
      <c r="A200" t="s">
        <v>72</v>
      </c>
      <c r="B200" s="149">
        <f t="shared" ref="B200:J200" si="38">AVERAGE(B199/B198)</f>
        <v>180</v>
      </c>
      <c r="C200" s="150">
        <f t="shared" si="38"/>
        <v>150.5</v>
      </c>
      <c r="D200" s="150">
        <f t="shared" si="38"/>
        <v>141</v>
      </c>
      <c r="E200" s="150">
        <f t="shared" si="38"/>
        <v>166</v>
      </c>
      <c r="F200" s="159">
        <f t="shared" si="38"/>
        <v>115</v>
      </c>
      <c r="G200" s="150">
        <f t="shared" si="38"/>
        <v>124</v>
      </c>
      <c r="H200" s="150">
        <f t="shared" si="38"/>
        <v>108</v>
      </c>
      <c r="I200" s="150">
        <f t="shared" si="38"/>
        <v>138</v>
      </c>
      <c r="J200" s="160" t="e">
        <f t="shared" si="38"/>
        <v>#DIV/0!</v>
      </c>
      <c r="M200" s="24">
        <f>SUM(M195:M197)</f>
        <v>3</v>
      </c>
      <c r="N200" s="25">
        <f>SUM(N195:N198)</f>
        <v>0</v>
      </c>
    </row>
    <row r="201" spans="1:15" x14ac:dyDescent="0.2">
      <c r="A201" s="11" t="s">
        <v>138</v>
      </c>
      <c r="B201" s="9"/>
      <c r="C201" s="142">
        <v>1</v>
      </c>
      <c r="D201" s="9"/>
      <c r="E201" s="9"/>
      <c r="F201" s="142">
        <v>2</v>
      </c>
      <c r="G201" s="142">
        <v>2</v>
      </c>
      <c r="H201" s="142">
        <v>2</v>
      </c>
      <c r="I201" s="142">
        <v>2</v>
      </c>
      <c r="J201" s="142">
        <v>3</v>
      </c>
      <c r="M201" s="52"/>
      <c r="N201" s="52"/>
    </row>
    <row r="202" spans="1:15" x14ac:dyDescent="0.2">
      <c r="A202" s="11" t="s">
        <v>139</v>
      </c>
      <c r="B202" s="9"/>
      <c r="C202" s="142">
        <v>190</v>
      </c>
      <c r="D202" s="9"/>
      <c r="E202" s="9"/>
      <c r="F202" s="142">
        <v>227</v>
      </c>
      <c r="G202" s="142">
        <v>265</v>
      </c>
      <c r="H202" s="142">
        <v>295</v>
      </c>
      <c r="I202" s="142">
        <v>208</v>
      </c>
      <c r="J202" s="142">
        <v>299</v>
      </c>
      <c r="M202" s="52"/>
      <c r="N202" s="52"/>
    </row>
    <row r="203" spans="1:15" x14ac:dyDescent="0.2">
      <c r="B203" s="33"/>
      <c r="C203" s="10">
        <f>SUM(C195:C197)</f>
        <v>491</v>
      </c>
      <c r="D203" s="33"/>
      <c r="E203" s="33"/>
      <c r="F203" s="10">
        <f>SUM(F195:F197)</f>
        <v>342</v>
      </c>
      <c r="G203" s="10">
        <f>SUM(G195:G197)</f>
        <v>389</v>
      </c>
      <c r="H203" s="10">
        <f>SUM(H195:H197)</f>
        <v>403</v>
      </c>
      <c r="I203" s="10">
        <f>SUM(I195:I197)</f>
        <v>346</v>
      </c>
      <c r="J203" s="10">
        <f>SUM(J195:J197)</f>
        <v>299</v>
      </c>
    </row>
    <row r="204" spans="1:15" x14ac:dyDescent="0.2">
      <c r="B204" s="64"/>
      <c r="C204" s="161">
        <f>AVERAGE(C203/3)</f>
        <v>163.66666666666666</v>
      </c>
      <c r="D204" s="64"/>
      <c r="E204" s="64"/>
      <c r="F204" s="161">
        <f>AVERAGE(F203/3)</f>
        <v>114</v>
      </c>
      <c r="G204" s="161">
        <f>AVERAGE(G203/3)</f>
        <v>129.66666666666666</v>
      </c>
      <c r="H204" s="161">
        <f>AVERAGE(H203/3)</f>
        <v>134.33333333333334</v>
      </c>
      <c r="I204" s="161">
        <f>AVERAGE(I203/3)</f>
        <v>115.33333333333333</v>
      </c>
      <c r="J204" s="161">
        <f>AVERAGE(J203/3)</f>
        <v>99.666666666666671</v>
      </c>
    </row>
    <row r="205" spans="1:15" x14ac:dyDescent="0.2">
      <c r="A205" s="15" t="s">
        <v>86</v>
      </c>
      <c r="B205" s="63">
        <v>8</v>
      </c>
      <c r="C205" s="63">
        <v>5</v>
      </c>
      <c r="D205" s="63">
        <v>8</v>
      </c>
      <c r="E205" s="63">
        <v>3</v>
      </c>
      <c r="F205" s="63">
        <v>0</v>
      </c>
      <c r="G205" s="63">
        <v>2</v>
      </c>
      <c r="H205" s="63">
        <v>6</v>
      </c>
      <c r="I205" s="63">
        <v>3</v>
      </c>
      <c r="J205" s="63">
        <v>3</v>
      </c>
      <c r="K205" s="79">
        <f>SUM(B205:J205)</f>
        <v>38</v>
      </c>
      <c r="L205" s="56"/>
    </row>
    <row r="206" spans="1:15" x14ac:dyDescent="0.2">
      <c r="A206" s="15" t="s">
        <v>109</v>
      </c>
      <c r="B206" s="63">
        <v>10</v>
      </c>
      <c r="C206" s="63">
        <v>8</v>
      </c>
      <c r="D206" s="63">
        <v>10</v>
      </c>
      <c r="E206" s="63">
        <v>3</v>
      </c>
      <c r="F206" s="63">
        <v>2</v>
      </c>
      <c r="G206" s="63">
        <v>4</v>
      </c>
      <c r="H206" s="63">
        <v>7</v>
      </c>
      <c r="I206" s="63">
        <v>10</v>
      </c>
      <c r="J206" s="63">
        <v>5</v>
      </c>
      <c r="K206" s="79">
        <f>SUM(B206:J206)</f>
        <v>59</v>
      </c>
      <c r="L206" s="86">
        <f>AVERAGE(K205/K206)</f>
        <v>0.64406779661016944</v>
      </c>
    </row>
    <row r="207" spans="1:15" x14ac:dyDescent="0.2">
      <c r="A207" s="15" t="s">
        <v>110</v>
      </c>
      <c r="B207" s="83">
        <f t="shared" ref="B207:J207" si="39">AVERAGE(B205/B206)</f>
        <v>0.8</v>
      </c>
      <c r="C207" s="83">
        <f t="shared" si="39"/>
        <v>0.625</v>
      </c>
      <c r="D207" s="83">
        <f t="shared" si="39"/>
        <v>0.8</v>
      </c>
      <c r="E207" s="83">
        <f t="shared" si="39"/>
        <v>1</v>
      </c>
      <c r="F207" s="83">
        <f t="shared" si="39"/>
        <v>0</v>
      </c>
      <c r="G207" s="83">
        <f t="shared" si="39"/>
        <v>0.5</v>
      </c>
      <c r="H207" s="83">
        <f t="shared" si="39"/>
        <v>0.8571428571428571</v>
      </c>
      <c r="I207" s="83">
        <f t="shared" si="39"/>
        <v>0.3</v>
      </c>
      <c r="J207" s="83">
        <f t="shared" si="39"/>
        <v>0.6</v>
      </c>
      <c r="K207" s="88"/>
      <c r="L207" s="89"/>
    </row>
    <row r="208" spans="1:15" ht="16" thickBot="1" x14ac:dyDescent="0.25">
      <c r="A208" s="26" t="s">
        <v>101</v>
      </c>
      <c r="B208" s="61">
        <v>0</v>
      </c>
      <c r="C208" s="61">
        <v>0</v>
      </c>
      <c r="D208" s="61">
        <v>0</v>
      </c>
      <c r="E208" s="61">
        <v>0</v>
      </c>
      <c r="F208" s="61">
        <v>0</v>
      </c>
      <c r="G208" s="61">
        <v>0</v>
      </c>
      <c r="H208" s="61">
        <v>0</v>
      </c>
      <c r="I208" s="61">
        <v>0</v>
      </c>
      <c r="J208" s="61">
        <v>0</v>
      </c>
      <c r="K208" s="62">
        <f>SUM(B208:J208)</f>
        <v>0</v>
      </c>
      <c r="L208" s="60"/>
      <c r="M208" s="27"/>
      <c r="N208" s="27"/>
    </row>
    <row r="209" spans="1:14" ht="16" thickBot="1" x14ac:dyDescent="0.25">
      <c r="A209" s="15"/>
      <c r="B209" s="57"/>
      <c r="C209" s="57"/>
      <c r="D209" s="57"/>
      <c r="E209" s="57"/>
      <c r="F209" s="57"/>
      <c r="G209" s="57"/>
      <c r="H209" s="57"/>
      <c r="I209" s="57"/>
      <c r="J209" s="57"/>
      <c r="K209" s="58"/>
      <c r="L209" s="56"/>
    </row>
    <row r="210" spans="1:14" ht="16" thickBot="1" x14ac:dyDescent="0.25">
      <c r="A210" s="75" t="s">
        <v>104</v>
      </c>
      <c r="B210" s="33">
        <v>223</v>
      </c>
      <c r="C210" s="33">
        <v>124</v>
      </c>
      <c r="D210" s="33">
        <v>184</v>
      </c>
      <c r="E210" s="33">
        <v>116</v>
      </c>
      <c r="F210" s="33">
        <v>116</v>
      </c>
      <c r="G210" s="170">
        <v>108</v>
      </c>
      <c r="H210" s="170">
        <v>108</v>
      </c>
      <c r="I210" s="170">
        <v>136</v>
      </c>
      <c r="J210" s="170">
        <v>91</v>
      </c>
      <c r="K210" s="1">
        <f>SUM(B210,C210,D210,E210,F210)</f>
        <v>763</v>
      </c>
      <c r="L210" s="155">
        <f>AVERAGE(K210/5)</f>
        <v>152.6</v>
      </c>
      <c r="M210" s="1">
        <v>0</v>
      </c>
      <c r="N210" s="1">
        <v>0</v>
      </c>
    </row>
    <row r="211" spans="1:14" x14ac:dyDescent="0.2">
      <c r="B211" s="33">
        <v>161</v>
      </c>
      <c r="C211" s="33">
        <v>138</v>
      </c>
      <c r="D211" s="33">
        <v>156</v>
      </c>
      <c r="E211" s="33">
        <v>160</v>
      </c>
      <c r="F211" s="33">
        <v>148</v>
      </c>
      <c r="G211" s="170">
        <v>179</v>
      </c>
      <c r="H211" s="170">
        <v>143</v>
      </c>
      <c r="I211" s="170">
        <v>116</v>
      </c>
      <c r="J211" s="170">
        <v>103</v>
      </c>
      <c r="K211" s="1">
        <f>SUM(B211,C211,D211,E211,F211)</f>
        <v>763</v>
      </c>
      <c r="L211" s="155">
        <f>AVERAGE(K211/5)</f>
        <v>152.6</v>
      </c>
      <c r="M211" s="1">
        <v>0</v>
      </c>
      <c r="N211" s="1">
        <v>0</v>
      </c>
    </row>
    <row r="212" spans="1:14" x14ac:dyDescent="0.2">
      <c r="B212" s="33">
        <v>170</v>
      </c>
      <c r="C212" s="33">
        <v>205</v>
      </c>
      <c r="D212" s="33">
        <v>181</v>
      </c>
      <c r="E212" s="33">
        <v>111</v>
      </c>
      <c r="F212" s="33">
        <v>133</v>
      </c>
      <c r="G212" s="170">
        <v>119</v>
      </c>
      <c r="H212" s="170">
        <v>133</v>
      </c>
      <c r="I212" s="170">
        <v>109</v>
      </c>
      <c r="J212" s="170">
        <v>114</v>
      </c>
      <c r="K212" s="1">
        <f>SUM(B212,C212,D212,E212,F212)</f>
        <v>800</v>
      </c>
      <c r="L212" s="155">
        <f>AVERAGE(K212/5)</f>
        <v>160</v>
      </c>
      <c r="M212" s="1">
        <v>0</v>
      </c>
      <c r="N212" s="1">
        <v>0</v>
      </c>
    </row>
    <row r="213" spans="1:14" ht="16" thickBot="1" x14ac:dyDescent="0.25">
      <c r="A213" s="15" t="s">
        <v>93</v>
      </c>
      <c r="B213" s="33">
        <v>3</v>
      </c>
      <c r="C213" s="33">
        <v>3</v>
      </c>
      <c r="D213" s="33">
        <v>3</v>
      </c>
      <c r="E213" s="33">
        <v>3</v>
      </c>
      <c r="F213" s="33">
        <v>3</v>
      </c>
      <c r="G213" s="33">
        <v>0</v>
      </c>
      <c r="H213" s="33">
        <v>0</v>
      </c>
      <c r="I213" s="33">
        <v>0</v>
      </c>
      <c r="J213" s="33">
        <v>0</v>
      </c>
      <c r="K213" s="1">
        <f>SUM(B213:J213)</f>
        <v>15</v>
      </c>
    </row>
    <row r="214" spans="1:14" ht="16" thickBot="1" x14ac:dyDescent="0.25">
      <c r="A214" t="s">
        <v>71</v>
      </c>
      <c r="B214" s="19">
        <f>SUM(B210:B212)</f>
        <v>554</v>
      </c>
      <c r="C214" s="20">
        <f>SUM(C210:C212)</f>
        <v>467</v>
      </c>
      <c r="D214" s="20">
        <f>SUM(D210:D212)</f>
        <v>521</v>
      </c>
      <c r="E214" s="20">
        <f>SUM(E210:E212)</f>
        <v>387</v>
      </c>
      <c r="F214" s="20">
        <f>SUM(F210:F212)</f>
        <v>397</v>
      </c>
      <c r="G214" s="20">
        <v>0</v>
      </c>
      <c r="H214" s="20">
        <v>0</v>
      </c>
      <c r="I214" s="20">
        <v>0</v>
      </c>
      <c r="J214" s="8">
        <v>0</v>
      </c>
      <c r="K214" s="1">
        <f>SUM(K210:K212)</f>
        <v>2326</v>
      </c>
      <c r="L214" s="155">
        <f>AVERAGE(K214/K213)</f>
        <v>155.06666666666666</v>
      </c>
    </row>
    <row r="215" spans="1:14" ht="16" thickBot="1" x14ac:dyDescent="0.25">
      <c r="A215" t="s">
        <v>72</v>
      </c>
      <c r="B215" s="163">
        <f t="shared" ref="B215:J215" si="40">AVERAGE(B214/B213)</f>
        <v>184.66666666666666</v>
      </c>
      <c r="C215" s="159">
        <f t="shared" si="40"/>
        <v>155.66666666666666</v>
      </c>
      <c r="D215" s="159">
        <f t="shared" si="40"/>
        <v>173.66666666666666</v>
      </c>
      <c r="E215" s="159">
        <f t="shared" si="40"/>
        <v>129</v>
      </c>
      <c r="F215" s="159">
        <f t="shared" si="40"/>
        <v>132.33333333333334</v>
      </c>
      <c r="G215" s="159" t="e">
        <f t="shared" si="40"/>
        <v>#DIV/0!</v>
      </c>
      <c r="H215" s="159" t="e">
        <f t="shared" si="40"/>
        <v>#DIV/0!</v>
      </c>
      <c r="I215" s="159" t="e">
        <f t="shared" si="40"/>
        <v>#DIV/0!</v>
      </c>
      <c r="J215" s="164" t="e">
        <f t="shared" si="40"/>
        <v>#DIV/0!</v>
      </c>
      <c r="M215" s="24">
        <v>1</v>
      </c>
      <c r="N215" s="25">
        <v>2</v>
      </c>
    </row>
    <row r="216" spans="1:14" x14ac:dyDescent="0.2">
      <c r="A216" s="11" t="s">
        <v>138</v>
      </c>
      <c r="B216" s="9"/>
      <c r="C216" s="9"/>
      <c r="D216" s="9"/>
      <c r="E216" s="9"/>
      <c r="F216" s="9"/>
      <c r="G216" s="142">
        <v>3</v>
      </c>
      <c r="H216" s="142">
        <v>3</v>
      </c>
      <c r="I216" s="142">
        <v>3</v>
      </c>
      <c r="J216" s="142">
        <v>3</v>
      </c>
      <c r="M216" s="52"/>
      <c r="N216" s="52"/>
    </row>
    <row r="217" spans="1:14" x14ac:dyDescent="0.2">
      <c r="A217" s="11" t="s">
        <v>139</v>
      </c>
      <c r="B217" s="9"/>
      <c r="C217" s="9"/>
      <c r="D217" s="9"/>
      <c r="E217" s="9"/>
      <c r="F217" s="9"/>
      <c r="G217" s="142">
        <v>406</v>
      </c>
      <c r="H217" s="142">
        <v>384</v>
      </c>
      <c r="I217" s="142">
        <v>361</v>
      </c>
      <c r="J217" s="142">
        <v>308</v>
      </c>
      <c r="M217" s="52"/>
      <c r="N217" s="52"/>
    </row>
    <row r="218" spans="1:14" x14ac:dyDescent="0.2">
      <c r="B218" s="33">
        <v>0</v>
      </c>
      <c r="C218" s="33">
        <v>0</v>
      </c>
      <c r="D218" s="33">
        <v>0</v>
      </c>
      <c r="E218" s="33">
        <v>0</v>
      </c>
      <c r="F218" s="33">
        <v>0</v>
      </c>
      <c r="G218" s="33">
        <f>SUM(G210:G212)</f>
        <v>406</v>
      </c>
      <c r="H218" s="33">
        <f>SUM(H210:H212)</f>
        <v>384</v>
      </c>
      <c r="I218" s="33">
        <f>SUM(I210:I212)</f>
        <v>361</v>
      </c>
      <c r="J218" s="33">
        <f>SUM(J210:J212)</f>
        <v>308</v>
      </c>
    </row>
    <row r="219" spans="1:14" x14ac:dyDescent="0.2">
      <c r="B219" s="64">
        <f t="shared" ref="B219:J219" si="41">AVERAGE(B218/3)</f>
        <v>0</v>
      </c>
      <c r="C219" s="64">
        <f t="shared" si="41"/>
        <v>0</v>
      </c>
      <c r="D219" s="64">
        <f t="shared" si="41"/>
        <v>0</v>
      </c>
      <c r="E219" s="64">
        <f t="shared" si="41"/>
        <v>0</v>
      </c>
      <c r="F219" s="64">
        <f t="shared" si="41"/>
        <v>0</v>
      </c>
      <c r="G219" s="64">
        <f t="shared" si="41"/>
        <v>135.33333333333334</v>
      </c>
      <c r="H219" s="64">
        <f t="shared" si="41"/>
        <v>128</v>
      </c>
      <c r="I219" s="64">
        <f t="shared" si="41"/>
        <v>120.33333333333333</v>
      </c>
      <c r="J219" s="64">
        <f t="shared" si="41"/>
        <v>102.66666666666667</v>
      </c>
    </row>
    <row r="220" spans="1:14" x14ac:dyDescent="0.2">
      <c r="A220" s="15" t="s">
        <v>86</v>
      </c>
      <c r="B220" s="63">
        <v>4</v>
      </c>
      <c r="C220" s="63">
        <v>10</v>
      </c>
      <c r="D220" s="63">
        <v>11</v>
      </c>
      <c r="E220" s="63">
        <v>5</v>
      </c>
      <c r="F220" s="63">
        <v>1</v>
      </c>
      <c r="G220" s="63">
        <v>4</v>
      </c>
      <c r="H220" s="63">
        <v>8</v>
      </c>
      <c r="I220" s="63">
        <v>1</v>
      </c>
      <c r="J220" s="63">
        <v>4</v>
      </c>
      <c r="K220" s="79">
        <f>SUM(B220:J220)</f>
        <v>48</v>
      </c>
      <c r="L220" s="56"/>
    </row>
    <row r="221" spans="1:14" x14ac:dyDescent="0.2">
      <c r="A221" s="15" t="s">
        <v>109</v>
      </c>
      <c r="B221" s="63">
        <v>6</v>
      </c>
      <c r="C221" s="63">
        <v>15</v>
      </c>
      <c r="D221" s="63">
        <v>14</v>
      </c>
      <c r="E221" s="63">
        <v>12</v>
      </c>
      <c r="F221" s="63">
        <v>4</v>
      </c>
      <c r="G221" s="63">
        <v>7</v>
      </c>
      <c r="H221" s="63">
        <v>9</v>
      </c>
      <c r="I221" s="63">
        <v>5</v>
      </c>
      <c r="J221" s="63">
        <v>6</v>
      </c>
      <c r="K221" s="79">
        <f>SUM(B221:J221)</f>
        <v>78</v>
      </c>
      <c r="L221" s="86">
        <f>AVERAGE(K220/K221)</f>
        <v>0.61538461538461542</v>
      </c>
    </row>
    <row r="222" spans="1:14" x14ac:dyDescent="0.2">
      <c r="A222" s="15" t="s">
        <v>110</v>
      </c>
      <c r="B222" s="83">
        <f t="shared" ref="B222:J222" si="42">AVERAGE(B220/B221)</f>
        <v>0.66666666666666663</v>
      </c>
      <c r="C222" s="83">
        <f t="shared" si="42"/>
        <v>0.66666666666666663</v>
      </c>
      <c r="D222" s="83">
        <f t="shared" si="42"/>
        <v>0.7857142857142857</v>
      </c>
      <c r="E222" s="83">
        <f t="shared" si="42"/>
        <v>0.41666666666666669</v>
      </c>
      <c r="F222" s="83">
        <f t="shared" si="42"/>
        <v>0.25</v>
      </c>
      <c r="G222" s="83">
        <f t="shared" si="42"/>
        <v>0.5714285714285714</v>
      </c>
      <c r="H222" s="83">
        <f t="shared" si="42"/>
        <v>0.88888888888888884</v>
      </c>
      <c r="I222" s="83">
        <f t="shared" si="42"/>
        <v>0.2</v>
      </c>
      <c r="J222" s="83">
        <f t="shared" si="42"/>
        <v>0.66666666666666663</v>
      </c>
      <c r="K222" s="88"/>
      <c r="L222" s="89"/>
    </row>
    <row r="223" spans="1:14" ht="16" thickBot="1" x14ac:dyDescent="0.25">
      <c r="A223" s="26" t="s">
        <v>101</v>
      </c>
      <c r="B223" s="61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2">
        <f>SUM(B223:J223)</f>
        <v>0</v>
      </c>
      <c r="L223" s="60"/>
      <c r="M223" s="27"/>
      <c r="N223" s="27"/>
    </row>
    <row r="224" spans="1:14" ht="16" thickBot="1" x14ac:dyDescent="0.25">
      <c r="A224" s="15"/>
      <c r="B224" s="57"/>
      <c r="C224" s="57"/>
      <c r="D224" s="57"/>
      <c r="E224" s="57"/>
      <c r="F224" s="57"/>
      <c r="G224" s="57"/>
      <c r="H224" s="57"/>
      <c r="I224" s="57"/>
      <c r="J224" s="57"/>
      <c r="K224" s="58"/>
      <c r="L224" s="56"/>
    </row>
    <row r="225" spans="1:14" ht="16" thickBot="1" x14ac:dyDescent="0.25">
      <c r="A225" s="40" t="s">
        <v>105</v>
      </c>
      <c r="B225" s="33">
        <v>224</v>
      </c>
      <c r="C225" s="33">
        <v>153</v>
      </c>
      <c r="D225" s="175">
        <v>199</v>
      </c>
      <c r="E225" s="33">
        <v>114</v>
      </c>
      <c r="F225" s="33">
        <v>134</v>
      </c>
      <c r="G225" s="33">
        <v>117</v>
      </c>
      <c r="H225" s="33">
        <v>116</v>
      </c>
      <c r="I225" s="33">
        <v>142</v>
      </c>
      <c r="J225" s="33">
        <v>118</v>
      </c>
      <c r="K225" s="1">
        <f>SUM(B225,C225,D225,E225,F225)</f>
        <v>824</v>
      </c>
      <c r="L225" s="155">
        <f>AVERAGE(K225/5)</f>
        <v>164.8</v>
      </c>
      <c r="M225" s="1">
        <v>1</v>
      </c>
      <c r="N225" s="1">
        <v>0</v>
      </c>
    </row>
    <row r="226" spans="1:14" ht="16" thickBot="1" x14ac:dyDescent="0.25">
      <c r="B226" s="165">
        <v>247</v>
      </c>
      <c r="C226" s="33">
        <v>183</v>
      </c>
      <c r="D226" s="33">
        <v>148</v>
      </c>
      <c r="E226" s="33">
        <v>148</v>
      </c>
      <c r="F226" s="33">
        <v>138</v>
      </c>
      <c r="G226" s="33">
        <v>151</v>
      </c>
      <c r="H226" s="33">
        <v>106</v>
      </c>
      <c r="I226" s="33">
        <v>127</v>
      </c>
      <c r="J226" s="33">
        <v>122</v>
      </c>
      <c r="K226" s="1">
        <f>SUM(B226,C226,D226,E226,F226)</f>
        <v>864</v>
      </c>
      <c r="L226" s="155">
        <f>AVERAGE(K226/5)</f>
        <v>172.8</v>
      </c>
      <c r="M226" s="1">
        <v>1</v>
      </c>
      <c r="N226" s="1">
        <v>0</v>
      </c>
    </row>
    <row r="227" spans="1:14" x14ac:dyDescent="0.2">
      <c r="B227" s="33">
        <v>226</v>
      </c>
      <c r="C227" s="33">
        <v>147</v>
      </c>
      <c r="D227" s="33">
        <v>122</v>
      </c>
      <c r="E227" s="33">
        <v>184</v>
      </c>
      <c r="F227" s="33">
        <v>131</v>
      </c>
      <c r="G227" s="33">
        <v>160</v>
      </c>
      <c r="H227" s="33">
        <v>106</v>
      </c>
      <c r="I227" s="33">
        <v>130</v>
      </c>
      <c r="J227" s="33">
        <v>99</v>
      </c>
      <c r="K227" s="1">
        <f>SUM(B227,C227,D227,E227,F227)</f>
        <v>810</v>
      </c>
      <c r="L227" s="155">
        <f>AVERAGE(K227/5)</f>
        <v>162</v>
      </c>
      <c r="M227" s="1">
        <v>1</v>
      </c>
      <c r="N227" s="1">
        <v>0</v>
      </c>
    </row>
    <row r="228" spans="1:14" ht="16" thickBot="1" x14ac:dyDescent="0.25">
      <c r="A228" s="15" t="s">
        <v>93</v>
      </c>
      <c r="B228" s="33">
        <v>3</v>
      </c>
      <c r="C228" s="33">
        <v>3</v>
      </c>
      <c r="D228" s="33">
        <v>3</v>
      </c>
      <c r="E228" s="33">
        <v>3</v>
      </c>
      <c r="F228" s="33">
        <v>3</v>
      </c>
      <c r="G228" s="33">
        <v>0</v>
      </c>
      <c r="H228" s="33">
        <v>0</v>
      </c>
      <c r="I228" s="33">
        <v>0</v>
      </c>
      <c r="J228" s="33">
        <v>0</v>
      </c>
      <c r="K228" s="1">
        <f>SUM(B228:J228)</f>
        <v>15</v>
      </c>
    </row>
    <row r="229" spans="1:14" ht="16" thickBot="1" x14ac:dyDescent="0.25">
      <c r="A229" t="s">
        <v>71</v>
      </c>
      <c r="B229" s="138">
        <f>SUM(B225,B226,B227)</f>
        <v>697</v>
      </c>
      <c r="C229" s="20">
        <f>SUM(C225,C226,C227)</f>
        <v>483</v>
      </c>
      <c r="D229" s="20">
        <f>SUM(D225,D226,D227)</f>
        <v>469</v>
      </c>
      <c r="E229" s="20">
        <f>SUM(E225,E226,E227)</f>
        <v>446</v>
      </c>
      <c r="F229" s="20">
        <f>SUM(F225,F226,F227)</f>
        <v>403</v>
      </c>
      <c r="G229" s="20">
        <v>0</v>
      </c>
      <c r="H229" s="20">
        <v>0</v>
      </c>
      <c r="I229" s="20">
        <v>0</v>
      </c>
      <c r="J229" s="8">
        <v>0</v>
      </c>
      <c r="K229" s="1">
        <f>SUM(K225:K227)</f>
        <v>2498</v>
      </c>
      <c r="L229" s="155">
        <f>AVERAGE(K229/K228)</f>
        <v>166.53333333333333</v>
      </c>
    </row>
    <row r="230" spans="1:14" ht="16" thickBot="1" x14ac:dyDescent="0.25">
      <c r="A230" t="s">
        <v>72</v>
      </c>
      <c r="B230" s="163">
        <f t="shared" ref="B230:J230" si="43">AVERAGE(B229/B228)</f>
        <v>232.33333333333334</v>
      </c>
      <c r="C230" s="150">
        <f t="shared" si="43"/>
        <v>161</v>
      </c>
      <c r="D230" s="150">
        <f t="shared" si="43"/>
        <v>156.33333333333334</v>
      </c>
      <c r="E230" s="150">
        <f t="shared" si="43"/>
        <v>148.66666666666666</v>
      </c>
      <c r="F230" s="150">
        <f t="shared" si="43"/>
        <v>134.33333333333334</v>
      </c>
      <c r="G230" s="150" t="e">
        <f t="shared" si="43"/>
        <v>#DIV/0!</v>
      </c>
      <c r="H230" s="150" t="e">
        <f t="shared" si="43"/>
        <v>#DIV/0!</v>
      </c>
      <c r="I230" s="150" t="e">
        <f t="shared" si="43"/>
        <v>#DIV/0!</v>
      </c>
      <c r="J230" s="160" t="e">
        <f t="shared" si="43"/>
        <v>#DIV/0!</v>
      </c>
      <c r="M230" s="24">
        <f>SUM(M225:M227)</f>
        <v>3</v>
      </c>
      <c r="N230" s="25">
        <f>SUM(N225:N228)</f>
        <v>0</v>
      </c>
    </row>
    <row r="231" spans="1:14" x14ac:dyDescent="0.2">
      <c r="A231" s="11" t="s">
        <v>138</v>
      </c>
      <c r="B231" s="9"/>
      <c r="C231" s="9"/>
      <c r="D231" s="9"/>
      <c r="E231" s="9"/>
      <c r="F231" s="9"/>
      <c r="G231" s="142">
        <v>3</v>
      </c>
      <c r="H231" s="142">
        <v>3</v>
      </c>
      <c r="I231" s="142">
        <v>3</v>
      </c>
      <c r="J231" s="142">
        <v>3</v>
      </c>
      <c r="M231" s="52"/>
      <c r="N231" s="52"/>
    </row>
    <row r="232" spans="1:14" x14ac:dyDescent="0.2">
      <c r="A232" s="11" t="s">
        <v>139</v>
      </c>
      <c r="B232" s="9"/>
      <c r="C232" s="9"/>
      <c r="D232" s="9"/>
      <c r="E232" s="9"/>
      <c r="F232" s="9"/>
      <c r="G232" s="142">
        <v>428</v>
      </c>
      <c r="H232" s="142">
        <v>328</v>
      </c>
      <c r="I232" s="142">
        <v>399</v>
      </c>
      <c r="J232" s="142">
        <v>339</v>
      </c>
      <c r="M232" s="52"/>
      <c r="N232" s="52"/>
    </row>
    <row r="233" spans="1:14" x14ac:dyDescent="0.2">
      <c r="B233" s="33"/>
      <c r="C233" s="33"/>
      <c r="D233" s="33"/>
      <c r="E233" s="33"/>
      <c r="F233" s="33"/>
      <c r="G233" s="10">
        <f>SUM(G225:G227)</f>
        <v>428</v>
      </c>
      <c r="H233" s="10">
        <f>SUM(H225:H227)</f>
        <v>328</v>
      </c>
      <c r="I233" s="10">
        <f>SUM(I225:I227)</f>
        <v>399</v>
      </c>
      <c r="J233" s="10">
        <f>SUM(J225:J227)</f>
        <v>339</v>
      </c>
    </row>
    <row r="234" spans="1:14" x14ac:dyDescent="0.2">
      <c r="B234" s="64">
        <f t="shared" ref="B234:J234" si="44">AVERAGE(B233/3)</f>
        <v>0</v>
      </c>
      <c r="C234" s="64">
        <f t="shared" si="44"/>
        <v>0</v>
      </c>
      <c r="D234" s="64">
        <f t="shared" si="44"/>
        <v>0</v>
      </c>
      <c r="E234" s="64">
        <f t="shared" si="44"/>
        <v>0</v>
      </c>
      <c r="F234" s="64">
        <f t="shared" si="44"/>
        <v>0</v>
      </c>
      <c r="G234" s="161">
        <f t="shared" si="44"/>
        <v>142.66666666666666</v>
      </c>
      <c r="H234" s="161">
        <f t="shared" si="44"/>
        <v>109.33333333333333</v>
      </c>
      <c r="I234" s="161">
        <f t="shared" si="44"/>
        <v>133</v>
      </c>
      <c r="J234" s="161">
        <f t="shared" si="44"/>
        <v>113</v>
      </c>
    </row>
    <row r="235" spans="1:14" x14ac:dyDescent="0.2">
      <c r="A235" s="15" t="s">
        <v>86</v>
      </c>
      <c r="B235" s="63">
        <v>6</v>
      </c>
      <c r="C235" s="63">
        <v>4</v>
      </c>
      <c r="D235" s="63">
        <v>6</v>
      </c>
      <c r="E235" s="63">
        <v>4</v>
      </c>
      <c r="F235" s="63">
        <v>4</v>
      </c>
      <c r="G235" s="63">
        <v>5</v>
      </c>
      <c r="H235" s="63">
        <v>6</v>
      </c>
      <c r="I235" s="63">
        <v>4</v>
      </c>
      <c r="J235" s="63">
        <v>3</v>
      </c>
      <c r="K235" s="79">
        <f>SUM(B235:J235)</f>
        <v>42</v>
      </c>
      <c r="L235" s="56"/>
    </row>
    <row r="236" spans="1:14" x14ac:dyDescent="0.2">
      <c r="A236" s="15" t="s">
        <v>109</v>
      </c>
      <c r="B236" s="63">
        <v>6</v>
      </c>
      <c r="C236" s="63">
        <v>6</v>
      </c>
      <c r="D236" s="63">
        <v>8</v>
      </c>
      <c r="E236" s="63">
        <v>6</v>
      </c>
      <c r="F236" s="63">
        <v>7</v>
      </c>
      <c r="G236" s="63">
        <v>9</v>
      </c>
      <c r="H236" s="63">
        <v>11</v>
      </c>
      <c r="I236" s="63">
        <v>5</v>
      </c>
      <c r="J236" s="63">
        <v>8</v>
      </c>
      <c r="K236" s="79">
        <f>SUM(B236:J236)</f>
        <v>66</v>
      </c>
      <c r="L236" s="86">
        <f>AVERAGE(K235/K236)</f>
        <v>0.63636363636363635</v>
      </c>
    </row>
    <row r="237" spans="1:14" x14ac:dyDescent="0.2">
      <c r="A237" s="15" t="s">
        <v>110</v>
      </c>
      <c r="B237" s="83">
        <f t="shared" ref="B237:J237" si="45">AVERAGE(B235/B236)</f>
        <v>1</v>
      </c>
      <c r="C237" s="83">
        <f t="shared" si="45"/>
        <v>0.66666666666666663</v>
      </c>
      <c r="D237" s="83">
        <f t="shared" si="45"/>
        <v>0.75</v>
      </c>
      <c r="E237" s="83">
        <f t="shared" si="45"/>
        <v>0.66666666666666663</v>
      </c>
      <c r="F237" s="83">
        <f t="shared" si="45"/>
        <v>0.5714285714285714</v>
      </c>
      <c r="G237" s="83">
        <f t="shared" si="45"/>
        <v>0.55555555555555558</v>
      </c>
      <c r="H237" s="83">
        <f t="shared" si="45"/>
        <v>0.54545454545454541</v>
      </c>
      <c r="I237" s="83">
        <f t="shared" si="45"/>
        <v>0.8</v>
      </c>
      <c r="J237" s="83">
        <f t="shared" si="45"/>
        <v>0.375</v>
      </c>
      <c r="K237" s="88"/>
      <c r="L237" s="89"/>
    </row>
    <row r="238" spans="1:14" ht="16" thickBot="1" x14ac:dyDescent="0.25">
      <c r="A238" s="26" t="s">
        <v>101</v>
      </c>
      <c r="B238" s="61">
        <v>3</v>
      </c>
      <c r="C238" s="61">
        <v>0</v>
      </c>
      <c r="D238" s="61">
        <v>0</v>
      </c>
      <c r="E238" s="61">
        <v>0</v>
      </c>
      <c r="F238" s="61">
        <v>0</v>
      </c>
      <c r="G238" s="61">
        <v>0</v>
      </c>
      <c r="H238" s="61">
        <v>0</v>
      </c>
      <c r="I238" s="61">
        <v>0</v>
      </c>
      <c r="J238" s="61">
        <v>0</v>
      </c>
      <c r="K238" s="62">
        <f>SUM(B238:J238)</f>
        <v>3</v>
      </c>
      <c r="L238" s="60"/>
      <c r="M238" s="27"/>
      <c r="N238" s="27"/>
    </row>
    <row r="239" spans="1:14" ht="16" thickBot="1" x14ac:dyDescent="0.25">
      <c r="A239" s="15"/>
      <c r="B239" s="57"/>
      <c r="C239" s="57"/>
      <c r="D239" s="57"/>
      <c r="E239" s="57"/>
      <c r="F239" s="57"/>
      <c r="G239" s="57"/>
      <c r="H239" s="57"/>
      <c r="I239" s="57"/>
      <c r="J239" s="57"/>
      <c r="K239" s="58"/>
      <c r="L239" s="56"/>
    </row>
    <row r="240" spans="1:14" ht="16" thickBot="1" x14ac:dyDescent="0.25">
      <c r="A240" s="39" t="s">
        <v>106</v>
      </c>
      <c r="B240" s="33">
        <v>173</v>
      </c>
      <c r="C240" s="33">
        <v>199</v>
      </c>
      <c r="D240" s="33">
        <v>139</v>
      </c>
      <c r="E240" s="33">
        <v>181</v>
      </c>
      <c r="F240" s="33">
        <v>154</v>
      </c>
      <c r="G240" s="179">
        <v>210</v>
      </c>
      <c r="H240" s="10">
        <v>159</v>
      </c>
      <c r="I240" s="10">
        <v>150</v>
      </c>
      <c r="J240" s="10">
        <v>102</v>
      </c>
      <c r="K240" s="1">
        <f>SUM(B240,C240,D240,E240,F240)</f>
        <v>846</v>
      </c>
      <c r="L240" s="155">
        <f>AVERAGE(K240/5)</f>
        <v>169.2</v>
      </c>
      <c r="M240" s="1">
        <v>1</v>
      </c>
      <c r="N240" s="1">
        <v>0</v>
      </c>
    </row>
    <row r="241" spans="1:14" ht="16" thickBot="1" x14ac:dyDescent="0.25">
      <c r="B241" s="10">
        <v>160</v>
      </c>
      <c r="C241" s="33">
        <v>136</v>
      </c>
      <c r="D241" s="33">
        <v>112</v>
      </c>
      <c r="E241" s="10">
        <v>153</v>
      </c>
      <c r="F241" s="10">
        <v>112</v>
      </c>
      <c r="G241" s="33">
        <v>133</v>
      </c>
      <c r="H241" s="10">
        <v>127</v>
      </c>
      <c r="I241" s="33">
        <v>129</v>
      </c>
      <c r="J241" s="33">
        <v>90</v>
      </c>
      <c r="K241" s="1">
        <f>SUM(C241,D241,G241,H241,J241)</f>
        <v>598</v>
      </c>
      <c r="L241" s="155">
        <f>AVERAGE(K241/5)</f>
        <v>119.6</v>
      </c>
      <c r="M241" s="1">
        <v>1</v>
      </c>
      <c r="N241" s="1">
        <v>0</v>
      </c>
    </row>
    <row r="242" spans="1:14" ht="16" thickBot="1" x14ac:dyDescent="0.25">
      <c r="B242" s="33">
        <v>224</v>
      </c>
      <c r="C242" s="10">
        <v>176</v>
      </c>
      <c r="D242" s="10">
        <v>171</v>
      </c>
      <c r="E242" s="33">
        <v>160</v>
      </c>
      <c r="F242" s="10">
        <v>125</v>
      </c>
      <c r="G242" s="10">
        <v>142</v>
      </c>
      <c r="H242" s="166">
        <v>82</v>
      </c>
      <c r="I242" s="175">
        <v>154</v>
      </c>
      <c r="J242" s="33">
        <v>107</v>
      </c>
      <c r="K242" s="1">
        <f>SUM(B242,F242,H242,I242,J242)</f>
        <v>692</v>
      </c>
      <c r="L242" s="155">
        <f>AVERAGE(K242/5)</f>
        <v>138.4</v>
      </c>
      <c r="M242" s="1">
        <v>1</v>
      </c>
      <c r="N242" s="1">
        <v>0</v>
      </c>
    </row>
    <row r="243" spans="1:14" ht="16" thickBot="1" x14ac:dyDescent="0.25">
      <c r="A243" s="15" t="s">
        <v>93</v>
      </c>
      <c r="B243" s="33">
        <v>2</v>
      </c>
      <c r="C243" s="33">
        <v>2</v>
      </c>
      <c r="D243" s="33">
        <v>2</v>
      </c>
      <c r="E243" s="33">
        <v>2</v>
      </c>
      <c r="F243" s="33">
        <v>1</v>
      </c>
      <c r="G243" s="33">
        <v>1</v>
      </c>
      <c r="H243" s="33">
        <v>1</v>
      </c>
      <c r="I243" s="33">
        <v>2</v>
      </c>
      <c r="J243" s="33">
        <v>2</v>
      </c>
      <c r="K243" s="1">
        <f>SUM(B243:J243)</f>
        <v>15</v>
      </c>
      <c r="L243" s="155"/>
    </row>
    <row r="244" spans="1:14" ht="16" thickBot="1" x14ac:dyDescent="0.25">
      <c r="A244" t="s">
        <v>71</v>
      </c>
      <c r="B244" s="19">
        <f>SUM(B240,B242)</f>
        <v>397</v>
      </c>
      <c r="C244" s="20">
        <f>SUM(C240,C241)</f>
        <v>335</v>
      </c>
      <c r="D244" s="20">
        <f>SUM(D240,D241)</f>
        <v>251</v>
      </c>
      <c r="E244" s="20">
        <f>SUM(E240,E242)</f>
        <v>341</v>
      </c>
      <c r="F244" s="20">
        <f>SUM(F240,)</f>
        <v>154</v>
      </c>
      <c r="G244" s="20">
        <f>SUM(G241)</f>
        <v>133</v>
      </c>
      <c r="H244" s="20">
        <f>SUM(H242)</f>
        <v>82</v>
      </c>
      <c r="I244" s="20">
        <f>SUM(I241,I242)</f>
        <v>283</v>
      </c>
      <c r="J244" s="8">
        <f>SUM(J241,J242)</f>
        <v>197</v>
      </c>
      <c r="K244" s="1">
        <f>SUM(K240:K242)</f>
        <v>2136</v>
      </c>
      <c r="L244" s="155">
        <f>AVERAGE(K244/K243)</f>
        <v>142.4</v>
      </c>
    </row>
    <row r="245" spans="1:14" ht="16" thickBot="1" x14ac:dyDescent="0.25">
      <c r="A245" t="s">
        <v>72</v>
      </c>
      <c r="B245" s="163">
        <f t="shared" ref="B245:J245" si="46">AVERAGE(B244/B243)</f>
        <v>198.5</v>
      </c>
      <c r="C245" s="159">
        <f t="shared" si="46"/>
        <v>167.5</v>
      </c>
      <c r="D245" s="159">
        <f t="shared" si="46"/>
        <v>125.5</v>
      </c>
      <c r="E245" s="159">
        <f t="shared" si="46"/>
        <v>170.5</v>
      </c>
      <c r="F245" s="159">
        <f t="shared" si="46"/>
        <v>154</v>
      </c>
      <c r="G245" s="159">
        <f t="shared" si="46"/>
        <v>133</v>
      </c>
      <c r="H245" s="159">
        <f t="shared" si="46"/>
        <v>82</v>
      </c>
      <c r="I245" s="159">
        <f t="shared" si="46"/>
        <v>141.5</v>
      </c>
      <c r="J245" s="164">
        <f t="shared" si="46"/>
        <v>98.5</v>
      </c>
      <c r="M245" s="24">
        <f>SUM(M240:M242)</f>
        <v>3</v>
      </c>
      <c r="N245" s="25">
        <f>SUM(N240:N243)</f>
        <v>0</v>
      </c>
    </row>
    <row r="246" spans="1:14" x14ac:dyDescent="0.2">
      <c r="A246" s="11" t="s">
        <v>138</v>
      </c>
      <c r="B246" s="142">
        <v>1</v>
      </c>
      <c r="C246" s="142">
        <v>1</v>
      </c>
      <c r="D246" s="142">
        <v>1</v>
      </c>
      <c r="E246" s="142">
        <v>1</v>
      </c>
      <c r="F246" s="142">
        <v>2</v>
      </c>
      <c r="G246" s="142">
        <v>2</v>
      </c>
      <c r="H246" s="142">
        <v>2</v>
      </c>
      <c r="I246" s="142">
        <v>1</v>
      </c>
      <c r="J246" s="142">
        <v>1</v>
      </c>
      <c r="M246" s="52"/>
      <c r="N246" s="52"/>
    </row>
    <row r="247" spans="1:14" ht="16" thickBot="1" x14ac:dyDescent="0.25">
      <c r="A247" s="11" t="s">
        <v>139</v>
      </c>
      <c r="B247" s="142">
        <v>160</v>
      </c>
      <c r="C247" s="142">
        <v>176</v>
      </c>
      <c r="D247" s="142">
        <v>171</v>
      </c>
      <c r="E247" s="142">
        <v>153</v>
      </c>
      <c r="F247" s="142">
        <v>237</v>
      </c>
      <c r="G247" s="142">
        <v>352</v>
      </c>
      <c r="H247" s="142">
        <v>286</v>
      </c>
      <c r="I247" s="142">
        <v>150</v>
      </c>
      <c r="J247" s="142">
        <v>102</v>
      </c>
      <c r="M247" s="52"/>
      <c r="N247" s="52"/>
    </row>
    <row r="248" spans="1:14" ht="16" thickBot="1" x14ac:dyDescent="0.25">
      <c r="B248" s="33">
        <f t="shared" ref="B248:J248" si="47">SUM(B240:B242)</f>
        <v>557</v>
      </c>
      <c r="C248" s="33">
        <f t="shared" si="47"/>
        <v>511</v>
      </c>
      <c r="D248" s="33">
        <f t="shared" si="47"/>
        <v>422</v>
      </c>
      <c r="E248" s="33">
        <f t="shared" si="47"/>
        <v>494</v>
      </c>
      <c r="F248" s="33">
        <f t="shared" si="47"/>
        <v>391</v>
      </c>
      <c r="G248" s="165">
        <f t="shared" si="47"/>
        <v>485</v>
      </c>
      <c r="H248" s="33">
        <f t="shared" si="47"/>
        <v>368</v>
      </c>
      <c r="I248" s="33">
        <f t="shared" si="47"/>
        <v>433</v>
      </c>
      <c r="J248" s="33">
        <f t="shared" si="47"/>
        <v>299</v>
      </c>
    </row>
    <row r="249" spans="1:14" x14ac:dyDescent="0.2">
      <c r="B249" s="64">
        <f t="shared" ref="B249:J249" si="48">AVERAGE(B248/3)</f>
        <v>185.66666666666666</v>
      </c>
      <c r="C249" s="64">
        <f t="shared" si="48"/>
        <v>170.33333333333334</v>
      </c>
      <c r="D249" s="64">
        <f t="shared" si="48"/>
        <v>140.66666666666666</v>
      </c>
      <c r="E249" s="64">
        <f t="shared" si="48"/>
        <v>164.66666666666666</v>
      </c>
      <c r="F249" s="64">
        <f t="shared" si="48"/>
        <v>130.33333333333334</v>
      </c>
      <c r="G249" s="64">
        <f t="shared" si="48"/>
        <v>161.66666666666666</v>
      </c>
      <c r="H249" s="64">
        <f t="shared" si="48"/>
        <v>122.66666666666667</v>
      </c>
      <c r="I249" s="64">
        <f t="shared" si="48"/>
        <v>144.33333333333334</v>
      </c>
      <c r="J249" s="64">
        <f t="shared" si="48"/>
        <v>99.666666666666671</v>
      </c>
    </row>
    <row r="250" spans="1:14" x14ac:dyDescent="0.2">
      <c r="A250" s="15" t="s">
        <v>86</v>
      </c>
      <c r="B250" s="63">
        <v>5</v>
      </c>
      <c r="C250" s="63">
        <v>3</v>
      </c>
      <c r="D250" s="63">
        <v>5</v>
      </c>
      <c r="E250" s="63">
        <v>6</v>
      </c>
      <c r="F250" s="63">
        <v>6</v>
      </c>
      <c r="G250" s="63">
        <v>6</v>
      </c>
      <c r="H250" s="63">
        <v>3</v>
      </c>
      <c r="I250" s="63">
        <v>5</v>
      </c>
      <c r="J250" s="63">
        <v>0</v>
      </c>
      <c r="K250" s="79">
        <f>SUM(B250:J250)</f>
        <v>39</v>
      </c>
      <c r="L250" s="56"/>
    </row>
    <row r="251" spans="1:14" x14ac:dyDescent="0.2">
      <c r="A251" s="15" t="s">
        <v>109</v>
      </c>
      <c r="B251" s="63">
        <v>7</v>
      </c>
      <c r="C251" s="63">
        <v>6</v>
      </c>
      <c r="D251" s="63">
        <v>7</v>
      </c>
      <c r="E251" s="63">
        <v>8</v>
      </c>
      <c r="F251" s="63">
        <v>7</v>
      </c>
      <c r="G251" s="63">
        <v>9</v>
      </c>
      <c r="H251" s="63">
        <v>6</v>
      </c>
      <c r="I251" s="63">
        <v>9</v>
      </c>
      <c r="J251" s="63">
        <v>2</v>
      </c>
      <c r="K251" s="79">
        <f>SUM(B251:J251)</f>
        <v>61</v>
      </c>
      <c r="L251" s="86">
        <f>AVERAGE(K250/K251)</f>
        <v>0.63934426229508201</v>
      </c>
    </row>
    <row r="252" spans="1:14" x14ac:dyDescent="0.2">
      <c r="A252" s="15" t="s">
        <v>110</v>
      </c>
      <c r="B252" s="83">
        <f t="shared" ref="B252:J252" si="49">AVERAGE(B250/B251)</f>
        <v>0.7142857142857143</v>
      </c>
      <c r="C252" s="83">
        <f t="shared" si="49"/>
        <v>0.5</v>
      </c>
      <c r="D252" s="83">
        <f t="shared" si="49"/>
        <v>0.7142857142857143</v>
      </c>
      <c r="E252" s="83">
        <f t="shared" si="49"/>
        <v>0.75</v>
      </c>
      <c r="F252" s="83">
        <f t="shared" si="49"/>
        <v>0.8571428571428571</v>
      </c>
      <c r="G252" s="83">
        <f t="shared" si="49"/>
        <v>0.66666666666666663</v>
      </c>
      <c r="H252" s="83">
        <f t="shared" si="49"/>
        <v>0.5</v>
      </c>
      <c r="I252" s="83">
        <f t="shared" si="49"/>
        <v>0.55555555555555558</v>
      </c>
      <c r="J252" s="83">
        <f t="shared" si="49"/>
        <v>0</v>
      </c>
      <c r="K252" s="88"/>
      <c r="L252" s="89"/>
    </row>
    <row r="253" spans="1:14" ht="16" thickBot="1" x14ac:dyDescent="0.25">
      <c r="A253" s="26" t="s">
        <v>101</v>
      </c>
      <c r="B253" s="61">
        <v>0</v>
      </c>
      <c r="C253" s="61">
        <v>0</v>
      </c>
      <c r="D253" s="61">
        <v>0</v>
      </c>
      <c r="E253" s="61">
        <v>0</v>
      </c>
      <c r="F253" s="61">
        <v>0</v>
      </c>
      <c r="G253" s="61">
        <v>0</v>
      </c>
      <c r="H253" s="61">
        <v>0</v>
      </c>
      <c r="I253" s="61">
        <v>0</v>
      </c>
      <c r="J253" s="61">
        <v>0</v>
      </c>
      <c r="K253" s="62">
        <f>SUM(B253:J253)</f>
        <v>0</v>
      </c>
      <c r="L253" s="60"/>
      <c r="M253" s="27"/>
      <c r="N253" s="27"/>
    </row>
    <row r="254" spans="1:14" ht="16" thickBot="1" x14ac:dyDescent="0.25"/>
    <row r="255" spans="1:14" ht="16" thickBot="1" x14ac:dyDescent="0.25">
      <c r="A255" s="71" t="s">
        <v>107</v>
      </c>
      <c r="B255" s="33">
        <v>159</v>
      </c>
      <c r="C255" s="33">
        <v>169</v>
      </c>
      <c r="D255" s="33">
        <v>190</v>
      </c>
      <c r="E255" s="33">
        <v>201</v>
      </c>
      <c r="F255" s="33">
        <v>124</v>
      </c>
      <c r="G255" s="33">
        <v>112</v>
      </c>
      <c r="H255" s="33">
        <v>99</v>
      </c>
      <c r="I255" s="33">
        <v>100</v>
      </c>
      <c r="J255" s="33">
        <v>122</v>
      </c>
      <c r="K255" s="1">
        <f>SUM(B255,C255,D255,E255,F255)</f>
        <v>843</v>
      </c>
      <c r="L255" s="155">
        <f>AVERAGE(K255/5)</f>
        <v>168.6</v>
      </c>
      <c r="M255" s="1">
        <v>1</v>
      </c>
      <c r="N255" s="1">
        <v>0</v>
      </c>
    </row>
    <row r="256" spans="1:14" ht="16" thickBot="1" x14ac:dyDescent="0.25">
      <c r="B256" s="33">
        <v>143</v>
      </c>
      <c r="C256" s="33">
        <v>184</v>
      </c>
      <c r="D256" s="33">
        <v>138</v>
      </c>
      <c r="E256" s="33">
        <v>141</v>
      </c>
      <c r="F256" s="33">
        <v>160</v>
      </c>
      <c r="G256" s="33">
        <v>116</v>
      </c>
      <c r="H256" s="33">
        <v>98</v>
      </c>
      <c r="I256" s="33">
        <v>115</v>
      </c>
      <c r="J256" s="166">
        <v>68</v>
      </c>
      <c r="K256" s="1">
        <f>SUM(B256,C256,D256,E256,F256)</f>
        <v>766</v>
      </c>
      <c r="L256" s="155">
        <f>AVERAGE(K256/5)</f>
        <v>153.19999999999999</v>
      </c>
      <c r="M256" s="1">
        <v>1</v>
      </c>
      <c r="N256" s="1">
        <v>0</v>
      </c>
    </row>
    <row r="257" spans="1:14" x14ac:dyDescent="0.2">
      <c r="B257" s="33">
        <v>172</v>
      </c>
      <c r="C257" s="33">
        <v>181</v>
      </c>
      <c r="D257" s="33">
        <v>171</v>
      </c>
      <c r="E257" s="33">
        <v>105</v>
      </c>
      <c r="F257" s="33">
        <v>122</v>
      </c>
      <c r="G257" s="33">
        <v>97</v>
      </c>
      <c r="H257" s="33">
        <v>117</v>
      </c>
      <c r="I257" s="33">
        <v>88</v>
      </c>
      <c r="J257" s="33">
        <v>84</v>
      </c>
      <c r="K257" s="1">
        <f>SUM(B257,C257,D257,E257,F257)</f>
        <v>751</v>
      </c>
      <c r="L257" s="155">
        <f>AVERAGE(K257/5)</f>
        <v>150.19999999999999</v>
      </c>
      <c r="M257" s="1">
        <v>1</v>
      </c>
      <c r="N257" s="1">
        <v>0</v>
      </c>
    </row>
    <row r="258" spans="1:14" ht="16" thickBot="1" x14ac:dyDescent="0.25">
      <c r="A258" s="15" t="s">
        <v>93</v>
      </c>
      <c r="B258" s="33">
        <v>3</v>
      </c>
      <c r="C258" s="33">
        <v>3</v>
      </c>
      <c r="D258" s="33">
        <v>3</v>
      </c>
      <c r="E258" s="33">
        <v>3</v>
      </c>
      <c r="F258" s="33">
        <v>3</v>
      </c>
      <c r="G258" s="33">
        <v>0</v>
      </c>
      <c r="H258" s="33">
        <v>0</v>
      </c>
      <c r="I258" s="33">
        <v>0</v>
      </c>
      <c r="J258" s="33">
        <v>0</v>
      </c>
      <c r="K258" s="1">
        <f>SUM(B258:J258)</f>
        <v>15</v>
      </c>
      <c r="L258" s="155"/>
    </row>
    <row r="259" spans="1:14" ht="16" thickBot="1" x14ac:dyDescent="0.25">
      <c r="A259" t="s">
        <v>71</v>
      </c>
      <c r="B259" s="19">
        <f>SUM(B255,B256,B257)</f>
        <v>474</v>
      </c>
      <c r="C259" s="20">
        <f>SUM(C255,C256,C257)</f>
        <v>534</v>
      </c>
      <c r="D259" s="20">
        <f>SUM(D255,D256,D257)</f>
        <v>499</v>
      </c>
      <c r="E259" s="20">
        <f>SUM(E255,E256,E257)</f>
        <v>447</v>
      </c>
      <c r="F259" s="20">
        <f>SUM(F255,F256,F257)</f>
        <v>406</v>
      </c>
      <c r="G259" s="20">
        <v>0</v>
      </c>
      <c r="H259" s="20">
        <v>0</v>
      </c>
      <c r="I259" s="20">
        <v>0</v>
      </c>
      <c r="J259" s="8">
        <v>0</v>
      </c>
      <c r="K259" s="1">
        <f>SUM(K255:K257)</f>
        <v>2360</v>
      </c>
      <c r="L259" s="155">
        <f>AVERAGE(K259/K258)</f>
        <v>157.33333333333334</v>
      </c>
    </row>
    <row r="260" spans="1:14" ht="16" thickBot="1" x14ac:dyDescent="0.25">
      <c r="A260" t="s">
        <v>72</v>
      </c>
      <c r="B260" s="163">
        <f t="shared" ref="B260:J260" si="50">AVERAGE(B259/B258)</f>
        <v>158</v>
      </c>
      <c r="C260" s="159">
        <f t="shared" si="50"/>
        <v>178</v>
      </c>
      <c r="D260" s="159">
        <f t="shared" si="50"/>
        <v>166.33333333333334</v>
      </c>
      <c r="E260" s="159">
        <f t="shared" si="50"/>
        <v>149</v>
      </c>
      <c r="F260" s="159">
        <f t="shared" si="50"/>
        <v>135.33333333333334</v>
      </c>
      <c r="G260" s="159" t="e">
        <f t="shared" si="50"/>
        <v>#DIV/0!</v>
      </c>
      <c r="H260" s="159" t="e">
        <f t="shared" si="50"/>
        <v>#DIV/0!</v>
      </c>
      <c r="I260" s="159" t="e">
        <f t="shared" si="50"/>
        <v>#DIV/0!</v>
      </c>
      <c r="J260" s="164" t="e">
        <f t="shared" si="50"/>
        <v>#DIV/0!</v>
      </c>
      <c r="M260" s="24">
        <f>SUM(M255:M257)</f>
        <v>3</v>
      </c>
      <c r="N260" s="25">
        <f>SUM(N255:N258)</f>
        <v>0</v>
      </c>
    </row>
    <row r="261" spans="1:14" ht="16" thickBot="1" x14ac:dyDescent="0.25">
      <c r="A261" s="11" t="s">
        <v>138</v>
      </c>
      <c r="B261" s="9"/>
      <c r="C261" s="9"/>
      <c r="D261" s="9"/>
      <c r="E261" s="9"/>
      <c r="F261" s="9"/>
      <c r="G261" s="142">
        <v>3</v>
      </c>
      <c r="H261" s="142">
        <v>3</v>
      </c>
      <c r="I261" s="142">
        <v>3</v>
      </c>
      <c r="J261" s="142">
        <v>3</v>
      </c>
      <c r="M261" s="52"/>
      <c r="N261" s="52"/>
    </row>
    <row r="262" spans="1:14" ht="16" thickBot="1" x14ac:dyDescent="0.25">
      <c r="A262" s="11" t="s">
        <v>139</v>
      </c>
      <c r="B262" s="9"/>
      <c r="C262" s="9"/>
      <c r="D262" s="9"/>
      <c r="E262" s="9"/>
      <c r="F262" s="9"/>
      <c r="G262" s="142">
        <v>325</v>
      </c>
      <c r="H262" s="136">
        <v>314</v>
      </c>
      <c r="I262" s="136">
        <v>303</v>
      </c>
      <c r="J262" s="142">
        <v>274</v>
      </c>
      <c r="M262" s="52"/>
      <c r="N262" s="52"/>
    </row>
    <row r="263" spans="1:14" x14ac:dyDescent="0.2">
      <c r="B263" s="33"/>
      <c r="C263" s="33"/>
      <c r="D263" s="33"/>
      <c r="E263" s="33"/>
      <c r="F263" s="33"/>
      <c r="G263" s="33">
        <f>SUM(G255:G257)</f>
        <v>325</v>
      </c>
      <c r="H263" s="33">
        <f>SUM(H255:H257)</f>
        <v>314</v>
      </c>
      <c r="I263" s="33">
        <f>SUM(I255:I257)</f>
        <v>303</v>
      </c>
      <c r="J263" s="33">
        <f>SUM(J255:J257)</f>
        <v>274</v>
      </c>
    </row>
    <row r="264" spans="1:14" x14ac:dyDescent="0.2">
      <c r="B264" s="64">
        <f t="shared" ref="B264:J264" si="51">AVERAGE(B263/3)</f>
        <v>0</v>
      </c>
      <c r="C264" s="64">
        <f t="shared" si="51"/>
        <v>0</v>
      </c>
      <c r="D264" s="64">
        <f t="shared" si="51"/>
        <v>0</v>
      </c>
      <c r="E264" s="64">
        <f t="shared" si="51"/>
        <v>0</v>
      </c>
      <c r="F264" s="64">
        <f t="shared" si="51"/>
        <v>0</v>
      </c>
      <c r="G264" s="64">
        <f t="shared" si="51"/>
        <v>108.33333333333333</v>
      </c>
      <c r="H264" s="64">
        <f t="shared" si="51"/>
        <v>104.66666666666667</v>
      </c>
      <c r="I264" s="64">
        <f t="shared" si="51"/>
        <v>101</v>
      </c>
      <c r="J264" s="64">
        <f t="shared" si="51"/>
        <v>91.333333333333329</v>
      </c>
    </row>
    <row r="265" spans="1:14" x14ac:dyDescent="0.2">
      <c r="A265" s="15" t="s">
        <v>86</v>
      </c>
      <c r="B265" s="63">
        <v>4</v>
      </c>
      <c r="C265" s="63">
        <v>3</v>
      </c>
      <c r="D265" s="63">
        <v>5</v>
      </c>
      <c r="E265" s="63">
        <v>2</v>
      </c>
      <c r="F265" s="63">
        <v>4</v>
      </c>
      <c r="G265" s="63">
        <v>3</v>
      </c>
      <c r="H265" s="63">
        <v>5</v>
      </c>
      <c r="I265" s="63">
        <v>2</v>
      </c>
      <c r="J265" s="63">
        <v>2</v>
      </c>
      <c r="K265" s="79">
        <f>SUM(B265:J265)</f>
        <v>30</v>
      </c>
      <c r="L265" s="56"/>
    </row>
    <row r="266" spans="1:14" x14ac:dyDescent="0.2">
      <c r="A266" s="15" t="s">
        <v>109</v>
      </c>
      <c r="B266" s="63">
        <v>7</v>
      </c>
      <c r="C266" s="63">
        <v>7</v>
      </c>
      <c r="D266" s="63">
        <v>8</v>
      </c>
      <c r="E266" s="63">
        <v>6</v>
      </c>
      <c r="F266" s="63">
        <v>10</v>
      </c>
      <c r="G266" s="63">
        <v>7</v>
      </c>
      <c r="H266" s="63">
        <v>7</v>
      </c>
      <c r="I266" s="63">
        <v>5</v>
      </c>
      <c r="J266" s="63">
        <v>6</v>
      </c>
      <c r="K266" s="79">
        <f>SUM(B266:J266)</f>
        <v>63</v>
      </c>
      <c r="L266" s="86">
        <f>AVERAGE(K265/K266)</f>
        <v>0.47619047619047616</v>
      </c>
    </row>
    <row r="267" spans="1:14" x14ac:dyDescent="0.2">
      <c r="A267" s="15" t="s">
        <v>110</v>
      </c>
      <c r="B267" s="83">
        <f t="shared" ref="B267:J267" si="52">AVERAGE(B265/B266)</f>
        <v>0.5714285714285714</v>
      </c>
      <c r="C267" s="83">
        <f t="shared" si="52"/>
        <v>0.42857142857142855</v>
      </c>
      <c r="D267" s="83">
        <f t="shared" si="52"/>
        <v>0.625</v>
      </c>
      <c r="E267" s="83">
        <f t="shared" si="52"/>
        <v>0.33333333333333331</v>
      </c>
      <c r="F267" s="83">
        <f t="shared" si="52"/>
        <v>0.4</v>
      </c>
      <c r="G267" s="83">
        <f t="shared" si="52"/>
        <v>0.42857142857142855</v>
      </c>
      <c r="H267" s="83">
        <f t="shared" si="52"/>
        <v>0.7142857142857143</v>
      </c>
      <c r="I267" s="83">
        <f t="shared" si="52"/>
        <v>0.4</v>
      </c>
      <c r="J267" s="83">
        <f t="shared" si="52"/>
        <v>0.33333333333333331</v>
      </c>
      <c r="K267" s="88"/>
      <c r="L267" s="89"/>
    </row>
    <row r="268" spans="1:14" ht="16" thickBot="1" x14ac:dyDescent="0.25">
      <c r="A268" s="26" t="s">
        <v>101</v>
      </c>
      <c r="B268" s="61">
        <v>0</v>
      </c>
      <c r="C268" s="61">
        <v>0</v>
      </c>
      <c r="D268" s="61">
        <v>0</v>
      </c>
      <c r="E268" s="61">
        <v>0</v>
      </c>
      <c r="F268" s="61">
        <v>0</v>
      </c>
      <c r="G268" s="61">
        <v>0</v>
      </c>
      <c r="H268" s="61">
        <v>0</v>
      </c>
      <c r="I268" s="61">
        <v>0</v>
      </c>
      <c r="J268" s="61">
        <v>0</v>
      </c>
      <c r="K268" s="62">
        <f>SUM(B268:J268)</f>
        <v>0</v>
      </c>
      <c r="L268" s="60"/>
      <c r="M268" s="27"/>
      <c r="N268" s="27"/>
    </row>
    <row r="269" spans="1:14" ht="16" thickBot="1" x14ac:dyDescent="0.25">
      <c r="A269" s="15"/>
      <c r="B269" s="57"/>
      <c r="C269" s="57"/>
      <c r="D269" s="57"/>
      <c r="E269" s="57"/>
      <c r="F269" s="57"/>
      <c r="G269" s="57"/>
      <c r="H269" s="57"/>
      <c r="I269" s="57"/>
      <c r="J269" s="57"/>
      <c r="K269" s="58"/>
      <c r="L269" s="56"/>
    </row>
    <row r="270" spans="1:14" ht="16" thickBot="1" x14ac:dyDescent="0.25">
      <c r="A270" s="72" t="s">
        <v>0</v>
      </c>
      <c r="B270" s="33">
        <v>158</v>
      </c>
      <c r="C270" s="167">
        <v>117</v>
      </c>
      <c r="D270" s="33">
        <v>157</v>
      </c>
      <c r="E270" s="33">
        <v>178</v>
      </c>
      <c r="F270" s="33">
        <v>139</v>
      </c>
      <c r="G270" s="10">
        <v>105</v>
      </c>
      <c r="H270" s="10">
        <v>121</v>
      </c>
      <c r="I270" s="10">
        <v>112</v>
      </c>
      <c r="J270" s="10">
        <v>83</v>
      </c>
      <c r="K270" s="1">
        <f>SUM(B270,C270,D270,E270,F270)</f>
        <v>749</v>
      </c>
      <c r="L270" s="155">
        <f>AVERAGE(K270/5)</f>
        <v>149.80000000000001</v>
      </c>
      <c r="M270" s="1">
        <v>1</v>
      </c>
      <c r="N270" s="1">
        <v>0</v>
      </c>
    </row>
    <row r="271" spans="1:14" x14ac:dyDescent="0.2">
      <c r="B271" s="33">
        <v>177</v>
      </c>
      <c r="C271" s="10">
        <v>199</v>
      </c>
      <c r="D271" s="10">
        <v>136</v>
      </c>
      <c r="E271" s="33">
        <v>142</v>
      </c>
      <c r="F271" s="10">
        <v>126</v>
      </c>
      <c r="G271" s="10">
        <v>140</v>
      </c>
      <c r="H271" s="33">
        <v>105</v>
      </c>
      <c r="I271" s="33">
        <v>120</v>
      </c>
      <c r="J271" s="33">
        <v>95</v>
      </c>
      <c r="K271" s="1">
        <f>SUM(B271,E271,H271,I271,J271)</f>
        <v>639</v>
      </c>
      <c r="L271" s="155">
        <f>AVERAGE(K271/5)</f>
        <v>127.8</v>
      </c>
      <c r="M271" s="1">
        <v>1</v>
      </c>
      <c r="N271" s="1">
        <v>0</v>
      </c>
    </row>
    <row r="272" spans="1:14" x14ac:dyDescent="0.2">
      <c r="B272" s="33">
        <v>182</v>
      </c>
      <c r="C272" s="33">
        <v>185</v>
      </c>
      <c r="D272" s="33">
        <v>144</v>
      </c>
      <c r="E272" s="10">
        <v>171</v>
      </c>
      <c r="F272" s="10">
        <v>106</v>
      </c>
      <c r="G272" s="33">
        <v>105</v>
      </c>
      <c r="H272" s="33">
        <v>130</v>
      </c>
      <c r="I272" s="10">
        <v>118</v>
      </c>
      <c r="J272" s="10">
        <v>115</v>
      </c>
      <c r="K272" s="1">
        <f>SUM(B272,C272,D272,G272,H272)</f>
        <v>746</v>
      </c>
      <c r="L272" s="155">
        <f>AVERAGE(K272/5)</f>
        <v>149.19999999999999</v>
      </c>
      <c r="M272" s="1">
        <v>1</v>
      </c>
      <c r="N272" s="1">
        <v>0</v>
      </c>
    </row>
    <row r="273" spans="1:14" ht="16" thickBot="1" x14ac:dyDescent="0.25">
      <c r="A273" s="15" t="s">
        <v>93</v>
      </c>
      <c r="B273" s="33">
        <v>3</v>
      </c>
      <c r="C273" s="33">
        <v>2</v>
      </c>
      <c r="D273" s="33">
        <v>2</v>
      </c>
      <c r="E273" s="33">
        <v>2</v>
      </c>
      <c r="F273" s="33">
        <v>1</v>
      </c>
      <c r="G273" s="33">
        <v>1</v>
      </c>
      <c r="H273" s="33">
        <v>2</v>
      </c>
      <c r="I273" s="33">
        <v>1</v>
      </c>
      <c r="J273" s="33">
        <v>1</v>
      </c>
      <c r="K273" s="1">
        <f>SUM(B273:J273)</f>
        <v>15</v>
      </c>
      <c r="L273" s="155"/>
    </row>
    <row r="274" spans="1:14" ht="16" thickBot="1" x14ac:dyDescent="0.25">
      <c r="A274" t="s">
        <v>71</v>
      </c>
      <c r="B274" s="19">
        <f>SUM(B270,B271,B272)</f>
        <v>517</v>
      </c>
      <c r="C274" s="20">
        <v>302</v>
      </c>
      <c r="D274" s="20">
        <v>301</v>
      </c>
      <c r="E274" s="20">
        <v>320</v>
      </c>
      <c r="F274" s="20">
        <v>139</v>
      </c>
      <c r="G274" s="20">
        <v>105</v>
      </c>
      <c r="H274" s="20">
        <v>235</v>
      </c>
      <c r="I274" s="20">
        <v>120</v>
      </c>
      <c r="J274" s="8">
        <v>95</v>
      </c>
      <c r="K274" s="1">
        <f>SUM(K270:K272)</f>
        <v>2134</v>
      </c>
      <c r="L274" s="155">
        <f>AVERAGE(K274/K273)</f>
        <v>142.26666666666668</v>
      </c>
    </row>
    <row r="275" spans="1:14" ht="16" thickBot="1" x14ac:dyDescent="0.25">
      <c r="A275" t="s">
        <v>72</v>
      </c>
      <c r="B275" s="163">
        <f t="shared" ref="B275:J275" si="53">AVERAGE(B274/B273)</f>
        <v>172.33333333333334</v>
      </c>
      <c r="C275" s="159">
        <f t="shared" si="53"/>
        <v>151</v>
      </c>
      <c r="D275" s="159">
        <f t="shared" si="53"/>
        <v>150.5</v>
      </c>
      <c r="E275" s="159">
        <f t="shared" si="53"/>
        <v>160</v>
      </c>
      <c r="F275" s="159">
        <f t="shared" si="53"/>
        <v>139</v>
      </c>
      <c r="G275" s="159">
        <f t="shared" si="53"/>
        <v>105</v>
      </c>
      <c r="H275" s="159">
        <f t="shared" si="53"/>
        <v>117.5</v>
      </c>
      <c r="I275" s="159">
        <f t="shared" si="53"/>
        <v>120</v>
      </c>
      <c r="J275" s="164">
        <f t="shared" si="53"/>
        <v>95</v>
      </c>
      <c r="M275" s="24">
        <f>SUM(M270:M272)</f>
        <v>3</v>
      </c>
      <c r="N275" s="25">
        <f>SUM(N270:N273)</f>
        <v>0</v>
      </c>
    </row>
    <row r="276" spans="1:14" x14ac:dyDescent="0.2">
      <c r="A276" s="11" t="s">
        <v>138</v>
      </c>
      <c r="B276" s="9"/>
      <c r="C276" s="142">
        <v>1</v>
      </c>
      <c r="D276" s="142">
        <v>1</v>
      </c>
      <c r="E276" s="142">
        <v>1</v>
      </c>
      <c r="F276" s="142">
        <v>2</v>
      </c>
      <c r="G276" s="142">
        <v>2</v>
      </c>
      <c r="H276" s="142">
        <v>1</v>
      </c>
      <c r="I276" s="142">
        <v>2</v>
      </c>
      <c r="J276" s="142">
        <v>2</v>
      </c>
      <c r="M276" s="52"/>
      <c r="N276" s="52"/>
    </row>
    <row r="277" spans="1:14" x14ac:dyDescent="0.2">
      <c r="A277" s="11" t="s">
        <v>139</v>
      </c>
      <c r="B277" s="9"/>
      <c r="C277" s="142">
        <v>199</v>
      </c>
      <c r="D277" s="142">
        <v>136</v>
      </c>
      <c r="E277" s="142">
        <v>171</v>
      </c>
      <c r="F277" s="142">
        <v>232</v>
      </c>
      <c r="G277" s="142">
        <v>245</v>
      </c>
      <c r="H277" s="142">
        <v>121</v>
      </c>
      <c r="I277" s="142">
        <v>230</v>
      </c>
      <c r="J277" s="142">
        <v>198</v>
      </c>
      <c r="M277" s="52"/>
      <c r="N277" s="52"/>
    </row>
    <row r="278" spans="1:14" x14ac:dyDescent="0.2">
      <c r="B278" s="33"/>
      <c r="C278" s="10">
        <f t="shared" ref="C278:J278" si="54">SUM(C270:C272)</f>
        <v>501</v>
      </c>
      <c r="D278" s="10">
        <f t="shared" si="54"/>
        <v>437</v>
      </c>
      <c r="E278" s="10">
        <f t="shared" si="54"/>
        <v>491</v>
      </c>
      <c r="F278" s="10">
        <f t="shared" si="54"/>
        <v>371</v>
      </c>
      <c r="G278" s="10">
        <f t="shared" si="54"/>
        <v>350</v>
      </c>
      <c r="H278" s="10">
        <f t="shared" si="54"/>
        <v>356</v>
      </c>
      <c r="I278" s="10">
        <f t="shared" si="54"/>
        <v>350</v>
      </c>
      <c r="J278" s="10">
        <f t="shared" si="54"/>
        <v>293</v>
      </c>
    </row>
    <row r="279" spans="1:14" x14ac:dyDescent="0.2">
      <c r="B279" s="64">
        <f t="shared" ref="B279:J279" si="55">AVERAGE(B278/3)</f>
        <v>0</v>
      </c>
      <c r="C279" s="161">
        <f t="shared" si="55"/>
        <v>167</v>
      </c>
      <c r="D279" s="161">
        <f t="shared" si="55"/>
        <v>145.66666666666666</v>
      </c>
      <c r="E279" s="161">
        <f t="shared" si="55"/>
        <v>163.66666666666666</v>
      </c>
      <c r="F279" s="161">
        <f t="shared" si="55"/>
        <v>123.66666666666667</v>
      </c>
      <c r="G279" s="161">
        <f t="shared" si="55"/>
        <v>116.66666666666667</v>
      </c>
      <c r="H279" s="161">
        <f t="shared" si="55"/>
        <v>118.66666666666667</v>
      </c>
      <c r="I279" s="161">
        <f t="shared" si="55"/>
        <v>116.66666666666667</v>
      </c>
      <c r="J279" s="161">
        <f t="shared" si="55"/>
        <v>97.666666666666671</v>
      </c>
    </row>
    <row r="280" spans="1:14" x14ac:dyDescent="0.2">
      <c r="A280" s="15" t="s">
        <v>86</v>
      </c>
      <c r="B280" s="63">
        <v>6</v>
      </c>
      <c r="C280" s="63">
        <v>3</v>
      </c>
      <c r="D280" s="63">
        <v>6</v>
      </c>
      <c r="E280" s="63">
        <v>1</v>
      </c>
      <c r="F280" s="63">
        <v>3</v>
      </c>
      <c r="G280" s="63">
        <v>2</v>
      </c>
      <c r="H280" s="63">
        <v>1</v>
      </c>
      <c r="I280" s="63">
        <v>1</v>
      </c>
      <c r="J280" s="63">
        <v>0</v>
      </c>
      <c r="K280" s="79">
        <f>SUM(B280:J280)</f>
        <v>23</v>
      </c>
      <c r="L280" s="56"/>
    </row>
    <row r="281" spans="1:14" x14ac:dyDescent="0.2">
      <c r="A281" s="15" t="s">
        <v>109</v>
      </c>
      <c r="B281" s="63">
        <v>6</v>
      </c>
      <c r="C281" s="63">
        <v>7</v>
      </c>
      <c r="D281" s="63">
        <v>8</v>
      </c>
      <c r="E281" s="63">
        <v>1</v>
      </c>
      <c r="F281" s="63">
        <v>6</v>
      </c>
      <c r="G281" s="63">
        <v>9</v>
      </c>
      <c r="H281" s="63">
        <v>5</v>
      </c>
      <c r="I281" s="63">
        <v>8</v>
      </c>
      <c r="J281" s="63">
        <v>3</v>
      </c>
      <c r="K281" s="79">
        <f>SUM(B281:J281)</f>
        <v>53</v>
      </c>
      <c r="L281" s="86">
        <f>AVERAGE(K280/K281)</f>
        <v>0.43396226415094341</v>
      </c>
    </row>
    <row r="282" spans="1:14" x14ac:dyDescent="0.2">
      <c r="A282" s="15" t="s">
        <v>110</v>
      </c>
      <c r="B282" s="83">
        <f t="shared" ref="B282:J282" si="56">AVERAGE(B280/B281)</f>
        <v>1</v>
      </c>
      <c r="C282" s="83">
        <f t="shared" si="56"/>
        <v>0.42857142857142855</v>
      </c>
      <c r="D282" s="83">
        <f t="shared" si="56"/>
        <v>0.75</v>
      </c>
      <c r="E282" s="83">
        <f t="shared" si="56"/>
        <v>1</v>
      </c>
      <c r="F282" s="83">
        <f t="shared" si="56"/>
        <v>0.5</v>
      </c>
      <c r="G282" s="83">
        <f t="shared" si="56"/>
        <v>0.22222222222222221</v>
      </c>
      <c r="H282" s="83">
        <f t="shared" si="56"/>
        <v>0.2</v>
      </c>
      <c r="I282" s="83">
        <f t="shared" si="56"/>
        <v>0.125</v>
      </c>
      <c r="J282" s="83">
        <f t="shared" si="56"/>
        <v>0</v>
      </c>
      <c r="K282" s="88"/>
      <c r="L282" s="89"/>
    </row>
    <row r="283" spans="1:14" ht="16" thickBot="1" x14ac:dyDescent="0.25">
      <c r="A283" s="26" t="s">
        <v>101</v>
      </c>
      <c r="B283" s="61">
        <v>0</v>
      </c>
      <c r="C283" s="61">
        <v>0</v>
      </c>
      <c r="D283" s="61">
        <v>0</v>
      </c>
      <c r="E283" s="61">
        <v>0</v>
      </c>
      <c r="F283" s="61">
        <v>0</v>
      </c>
      <c r="G283" s="61">
        <v>0</v>
      </c>
      <c r="H283" s="61">
        <v>0</v>
      </c>
      <c r="I283" s="61">
        <v>0</v>
      </c>
      <c r="J283" s="61">
        <v>0</v>
      </c>
      <c r="K283" s="62">
        <f>SUM(B283:J283)</f>
        <v>0</v>
      </c>
      <c r="L283" s="60"/>
      <c r="M283" s="27"/>
      <c r="N283" s="27"/>
    </row>
    <row r="284" spans="1:14" ht="16" thickBot="1" x14ac:dyDescent="0.25">
      <c r="A284" s="15"/>
      <c r="B284" s="57"/>
      <c r="C284" s="57"/>
      <c r="D284" s="57"/>
      <c r="E284" s="57"/>
      <c r="F284" s="57"/>
      <c r="G284" s="57"/>
      <c r="H284" s="57"/>
      <c r="I284" s="57"/>
      <c r="J284" s="57"/>
      <c r="K284" s="58"/>
      <c r="L284" s="56"/>
    </row>
    <row r="285" spans="1:14" ht="16" thickBot="1" x14ac:dyDescent="0.25">
      <c r="A285" s="75" t="s">
        <v>108</v>
      </c>
      <c r="B285" s="33">
        <v>182</v>
      </c>
      <c r="C285" s="33">
        <v>181</v>
      </c>
      <c r="D285" s="33">
        <v>172</v>
      </c>
      <c r="E285" s="33">
        <v>160</v>
      </c>
      <c r="F285" s="33">
        <v>108</v>
      </c>
      <c r="G285" s="170">
        <v>151</v>
      </c>
      <c r="H285" s="170">
        <v>100</v>
      </c>
      <c r="I285" s="170">
        <v>126</v>
      </c>
      <c r="J285" s="170">
        <v>100</v>
      </c>
      <c r="K285" s="1">
        <f>SUM(B285,C285,D285,E285,F285)</f>
        <v>803</v>
      </c>
      <c r="L285" s="155">
        <f>AVERAGE(K285/5)</f>
        <v>160.6</v>
      </c>
      <c r="M285" s="1">
        <v>0</v>
      </c>
      <c r="N285" s="1">
        <v>1</v>
      </c>
    </row>
    <row r="286" spans="1:14" ht="16" thickBot="1" x14ac:dyDescent="0.25">
      <c r="B286" s="33">
        <v>178</v>
      </c>
      <c r="C286" s="33">
        <v>174</v>
      </c>
      <c r="D286" s="33">
        <v>166</v>
      </c>
      <c r="E286" s="33">
        <v>142</v>
      </c>
      <c r="F286" s="33">
        <v>99</v>
      </c>
      <c r="G286" s="170">
        <v>115</v>
      </c>
      <c r="H286" s="170">
        <v>124</v>
      </c>
      <c r="I286" s="170">
        <v>147</v>
      </c>
      <c r="J286" s="170">
        <v>85</v>
      </c>
      <c r="K286" s="1">
        <f>SUM(B286,C286,D286,E286,F286)</f>
        <v>759</v>
      </c>
      <c r="L286" s="155">
        <f>AVERAGE(K286/5)</f>
        <v>151.80000000000001</v>
      </c>
      <c r="M286" s="1">
        <v>0</v>
      </c>
      <c r="N286" s="1">
        <v>1</v>
      </c>
    </row>
    <row r="287" spans="1:14" ht="16" thickBot="1" x14ac:dyDescent="0.25">
      <c r="B287" s="33">
        <v>192</v>
      </c>
      <c r="C287" s="33">
        <v>156</v>
      </c>
      <c r="D287" s="33">
        <v>177</v>
      </c>
      <c r="E287" s="33">
        <v>114</v>
      </c>
      <c r="F287" s="170">
        <v>127</v>
      </c>
      <c r="G287" s="170">
        <v>93</v>
      </c>
      <c r="H287" s="171">
        <v>188</v>
      </c>
      <c r="I287" s="33">
        <v>135</v>
      </c>
      <c r="J287" s="170">
        <v>85</v>
      </c>
      <c r="K287" s="1">
        <f>SUM(B287,C287,D287,E287,I287)</f>
        <v>774</v>
      </c>
      <c r="L287" s="155">
        <f>AVERAGE(K287/5)</f>
        <v>154.80000000000001</v>
      </c>
      <c r="M287" s="1">
        <v>0</v>
      </c>
      <c r="N287" s="1">
        <v>1</v>
      </c>
    </row>
    <row r="288" spans="1:14" ht="16" thickBot="1" x14ac:dyDescent="0.25">
      <c r="A288" s="15" t="s">
        <v>93</v>
      </c>
      <c r="B288" s="33">
        <v>3</v>
      </c>
      <c r="C288" s="33">
        <v>3</v>
      </c>
      <c r="D288" s="33">
        <v>3</v>
      </c>
      <c r="E288" s="33">
        <v>3</v>
      </c>
      <c r="F288" s="33">
        <v>2</v>
      </c>
      <c r="G288" s="33">
        <v>0</v>
      </c>
      <c r="H288" s="33">
        <v>0</v>
      </c>
      <c r="I288" s="33">
        <v>1</v>
      </c>
      <c r="J288" s="33">
        <v>0</v>
      </c>
      <c r="K288" s="1">
        <f>SUM(B288:J288)</f>
        <v>15</v>
      </c>
      <c r="L288" s="155"/>
    </row>
    <row r="289" spans="1:14" ht="16" thickBot="1" x14ac:dyDescent="0.25">
      <c r="A289" t="s">
        <v>71</v>
      </c>
      <c r="B289" s="19">
        <f>SUM(B285,B286,B287)</f>
        <v>552</v>
      </c>
      <c r="C289" s="20">
        <f>SUM(C285,C286,C287)</f>
        <v>511</v>
      </c>
      <c r="D289" s="20">
        <f>SUM(D285,D286,D287)</f>
        <v>515</v>
      </c>
      <c r="E289" s="20">
        <f>SUM(E285,E286,E287)</f>
        <v>416</v>
      </c>
      <c r="F289" s="20">
        <v>207</v>
      </c>
      <c r="G289" s="20">
        <v>0</v>
      </c>
      <c r="H289" s="20">
        <v>0</v>
      </c>
      <c r="I289" s="20">
        <v>135</v>
      </c>
      <c r="J289" s="8">
        <v>0</v>
      </c>
      <c r="K289" s="1">
        <f>SUM(K285:K287)</f>
        <v>2336</v>
      </c>
      <c r="L289" s="155">
        <f>AVERAGE(K289/K288)</f>
        <v>155.73333333333332</v>
      </c>
    </row>
    <row r="290" spans="1:14" ht="16" thickBot="1" x14ac:dyDescent="0.25">
      <c r="A290" t="s">
        <v>72</v>
      </c>
      <c r="B290" s="163">
        <f t="shared" ref="B290:J290" si="57">AVERAGE(B289/B288)</f>
        <v>184</v>
      </c>
      <c r="C290" s="159">
        <f t="shared" si="57"/>
        <v>170.33333333333334</v>
      </c>
      <c r="D290" s="159">
        <f t="shared" si="57"/>
        <v>171.66666666666666</v>
      </c>
      <c r="E290" s="159">
        <f t="shared" si="57"/>
        <v>138.66666666666666</v>
      </c>
      <c r="F290" s="159">
        <f t="shared" si="57"/>
        <v>103.5</v>
      </c>
      <c r="G290" s="159" t="e">
        <f t="shared" si="57"/>
        <v>#DIV/0!</v>
      </c>
      <c r="H290" s="159" t="e">
        <f t="shared" si="57"/>
        <v>#DIV/0!</v>
      </c>
      <c r="I290" s="159">
        <f t="shared" si="57"/>
        <v>135</v>
      </c>
      <c r="J290" s="164" t="e">
        <f t="shared" si="57"/>
        <v>#DIV/0!</v>
      </c>
      <c r="M290" s="24">
        <f>SUM(M285:M287)</f>
        <v>0</v>
      </c>
      <c r="N290" s="25">
        <f>SUM(N285:N288)</f>
        <v>3</v>
      </c>
    </row>
    <row r="291" spans="1:14" x14ac:dyDescent="0.2">
      <c r="A291" s="11" t="s">
        <v>138</v>
      </c>
      <c r="B291" s="9"/>
      <c r="C291" s="9"/>
      <c r="D291" s="9"/>
      <c r="E291" s="9"/>
      <c r="F291" s="170">
        <v>1</v>
      </c>
      <c r="G291" s="170">
        <v>3</v>
      </c>
      <c r="H291" s="170">
        <v>3</v>
      </c>
      <c r="I291" s="170">
        <v>2</v>
      </c>
      <c r="J291" s="170">
        <v>3</v>
      </c>
      <c r="M291" s="52"/>
      <c r="N291" s="52"/>
    </row>
    <row r="292" spans="1:14" ht="16" thickBot="1" x14ac:dyDescent="0.25">
      <c r="A292" s="11" t="s">
        <v>139</v>
      </c>
      <c r="B292" s="9"/>
      <c r="C292" s="9"/>
      <c r="D292" s="9"/>
      <c r="E292" s="9"/>
      <c r="F292" s="170">
        <v>127</v>
      </c>
      <c r="G292" s="170">
        <v>359</v>
      </c>
      <c r="H292" s="170">
        <v>412</v>
      </c>
      <c r="I292" s="170">
        <v>273</v>
      </c>
      <c r="J292" s="170">
        <v>270</v>
      </c>
      <c r="M292" s="52"/>
      <c r="N292" s="52"/>
    </row>
    <row r="293" spans="1:14" ht="16" thickBot="1" x14ac:dyDescent="0.25">
      <c r="B293" s="33"/>
      <c r="C293" s="33"/>
      <c r="D293" s="33"/>
      <c r="E293" s="33"/>
      <c r="F293" s="166">
        <f>SUM(F285:F287)</f>
        <v>334</v>
      </c>
      <c r="G293" s="33">
        <f>SUM(G285:G287)</f>
        <v>359</v>
      </c>
      <c r="H293" s="33">
        <f>SUM(H285:H287)</f>
        <v>412</v>
      </c>
      <c r="I293" s="33">
        <f>SUM(I285:I287)</f>
        <v>408</v>
      </c>
      <c r="J293" s="33">
        <f>SUM(J285:J287)</f>
        <v>270</v>
      </c>
    </row>
    <row r="294" spans="1:14" x14ac:dyDescent="0.2">
      <c r="B294" s="64">
        <f>AVERAGE(B293/3)</f>
        <v>0</v>
      </c>
      <c r="C294" s="64">
        <f>AVERAGE(C293/3)</f>
        <v>0</v>
      </c>
      <c r="D294" s="64">
        <f>AVERAGE(D293/3)</f>
        <v>0</v>
      </c>
      <c r="E294" s="64">
        <v>0</v>
      </c>
      <c r="F294" s="64">
        <f>AVERAGE(F293/3)</f>
        <v>111.33333333333333</v>
      </c>
      <c r="G294" s="64">
        <f>AVERAGE(G293/3)</f>
        <v>119.66666666666667</v>
      </c>
      <c r="H294" s="64">
        <f>AVERAGE(H293/3)</f>
        <v>137.33333333333334</v>
      </c>
      <c r="I294" s="64">
        <f>AVERAGE(I293/3)</f>
        <v>136</v>
      </c>
      <c r="J294" s="64">
        <f>AVERAGE(J293/3)</f>
        <v>90</v>
      </c>
    </row>
    <row r="295" spans="1:14" x14ac:dyDescent="0.2">
      <c r="A295" s="15" t="s">
        <v>86</v>
      </c>
      <c r="B295" s="63">
        <v>7</v>
      </c>
      <c r="C295" s="63">
        <v>5</v>
      </c>
      <c r="D295" s="63">
        <v>6</v>
      </c>
      <c r="E295" s="63">
        <v>4</v>
      </c>
      <c r="F295" s="63">
        <v>1</v>
      </c>
      <c r="G295" s="63">
        <v>8</v>
      </c>
      <c r="H295" s="63">
        <v>3</v>
      </c>
      <c r="I295" s="63">
        <v>5</v>
      </c>
      <c r="J295" s="63">
        <v>2</v>
      </c>
      <c r="K295" s="79">
        <f>SUM(B295:J295)</f>
        <v>41</v>
      </c>
      <c r="L295" s="56"/>
    </row>
    <row r="296" spans="1:14" x14ac:dyDescent="0.2">
      <c r="A296" s="15" t="s">
        <v>109</v>
      </c>
      <c r="B296" s="63">
        <v>9</v>
      </c>
      <c r="C296" s="63">
        <v>8</v>
      </c>
      <c r="D296" s="63">
        <v>8</v>
      </c>
      <c r="E296" s="63">
        <v>6</v>
      </c>
      <c r="F296" s="63">
        <v>6</v>
      </c>
      <c r="G296" s="63">
        <v>11</v>
      </c>
      <c r="H296" s="63">
        <v>5</v>
      </c>
      <c r="I296" s="63">
        <v>9</v>
      </c>
      <c r="J296" s="63">
        <v>4</v>
      </c>
      <c r="K296" s="79">
        <f>SUM(B296:J296)</f>
        <v>66</v>
      </c>
      <c r="L296" s="86">
        <f>AVERAGE(K295/K296)</f>
        <v>0.62121212121212122</v>
      </c>
    </row>
    <row r="297" spans="1:14" x14ac:dyDescent="0.2">
      <c r="A297" s="15" t="s">
        <v>110</v>
      </c>
      <c r="B297" s="83">
        <f t="shared" ref="B297:J297" si="58">AVERAGE(B295/B296)</f>
        <v>0.77777777777777779</v>
      </c>
      <c r="C297" s="83">
        <f t="shared" si="58"/>
        <v>0.625</v>
      </c>
      <c r="D297" s="83">
        <f t="shared" si="58"/>
        <v>0.75</v>
      </c>
      <c r="E297" s="83">
        <f t="shared" si="58"/>
        <v>0.66666666666666663</v>
      </c>
      <c r="F297" s="83">
        <f t="shared" si="58"/>
        <v>0.16666666666666666</v>
      </c>
      <c r="G297" s="83">
        <f t="shared" si="58"/>
        <v>0.72727272727272729</v>
      </c>
      <c r="H297" s="83">
        <f t="shared" si="58"/>
        <v>0.6</v>
      </c>
      <c r="I297" s="83">
        <f t="shared" si="58"/>
        <v>0.55555555555555558</v>
      </c>
      <c r="J297" s="83">
        <f t="shared" si="58"/>
        <v>0.5</v>
      </c>
      <c r="K297" s="88"/>
      <c r="L297" s="89"/>
    </row>
    <row r="298" spans="1:14" ht="16" thickBot="1" x14ac:dyDescent="0.25">
      <c r="A298" s="26" t="s">
        <v>101</v>
      </c>
      <c r="B298" s="61">
        <v>1</v>
      </c>
      <c r="C298" s="61">
        <v>0</v>
      </c>
      <c r="D298" s="61">
        <v>0</v>
      </c>
      <c r="E298" s="61">
        <v>0</v>
      </c>
      <c r="F298" s="61">
        <v>0</v>
      </c>
      <c r="G298" s="61">
        <v>0</v>
      </c>
      <c r="H298" s="61">
        <v>0</v>
      </c>
      <c r="I298" s="61">
        <v>0</v>
      </c>
      <c r="J298" s="61">
        <v>0</v>
      </c>
      <c r="K298" s="62">
        <f>SUM(B298:J298)</f>
        <v>1</v>
      </c>
      <c r="L298" s="60"/>
      <c r="M298" s="27"/>
      <c r="N298" s="27"/>
    </row>
    <row r="299" spans="1:14" ht="16" thickBot="1" x14ac:dyDescent="0.25">
      <c r="A299" s="15"/>
      <c r="B299" s="57"/>
      <c r="C299" s="57"/>
      <c r="D299" s="57"/>
      <c r="E299" s="57"/>
      <c r="F299" s="57"/>
      <c r="G299" s="57"/>
      <c r="H299" s="57"/>
      <c r="I299" s="57"/>
      <c r="J299" s="57"/>
      <c r="K299" s="58"/>
      <c r="L299" s="56"/>
    </row>
    <row r="300" spans="1:14" ht="16" thickBot="1" x14ac:dyDescent="0.25">
      <c r="A300" s="40" t="s">
        <v>105</v>
      </c>
      <c r="B300" s="33">
        <v>203</v>
      </c>
      <c r="C300" s="33">
        <v>162</v>
      </c>
      <c r="D300" s="33">
        <v>168</v>
      </c>
      <c r="E300" s="33">
        <v>160</v>
      </c>
      <c r="F300" s="165">
        <v>187</v>
      </c>
      <c r="G300" s="190">
        <v>173</v>
      </c>
      <c r="H300" s="190">
        <v>105</v>
      </c>
      <c r="I300" s="33"/>
      <c r="J300" s="33"/>
      <c r="K300" s="1">
        <f>SUM(B300,C300,D300,E300,F300)</f>
        <v>880</v>
      </c>
      <c r="L300" s="155">
        <f>AVERAGE(K300/5)</f>
        <v>176</v>
      </c>
      <c r="M300" s="1">
        <v>1</v>
      </c>
      <c r="N300" s="1">
        <v>0</v>
      </c>
    </row>
    <row r="301" spans="1:14" x14ac:dyDescent="0.2">
      <c r="B301" s="33">
        <v>192</v>
      </c>
      <c r="C301" s="33">
        <v>191</v>
      </c>
      <c r="D301" s="33">
        <v>153</v>
      </c>
      <c r="E301" s="190">
        <v>159</v>
      </c>
      <c r="F301" s="33">
        <v>140</v>
      </c>
      <c r="G301" s="201">
        <v>173</v>
      </c>
      <c r="H301" s="190">
        <v>115</v>
      </c>
      <c r="I301" s="33"/>
      <c r="J301" s="33"/>
      <c r="K301" s="1">
        <f>SUM(B301,C301,D301,F301,G301)</f>
        <v>849</v>
      </c>
      <c r="L301" s="155">
        <f>AVERAGE(K301/5)</f>
        <v>169.8</v>
      </c>
      <c r="M301" s="1">
        <v>1</v>
      </c>
      <c r="N301" s="1">
        <v>0</v>
      </c>
    </row>
    <row r="302" spans="1:14" x14ac:dyDescent="0.2">
      <c r="B302" s="33">
        <v>204</v>
      </c>
      <c r="C302" s="190">
        <v>139</v>
      </c>
      <c r="D302" s="33">
        <v>150</v>
      </c>
      <c r="E302" s="33">
        <v>165</v>
      </c>
      <c r="F302" s="33">
        <v>183</v>
      </c>
      <c r="G302" s="190">
        <v>160</v>
      </c>
      <c r="H302" s="33">
        <v>171</v>
      </c>
      <c r="I302" s="33"/>
      <c r="J302" s="33"/>
      <c r="K302" s="1">
        <f>SUM(B302,D302,E302,F302,H302)</f>
        <v>873</v>
      </c>
      <c r="L302" s="155">
        <f>AVERAGE(K302/5)</f>
        <v>174.6</v>
      </c>
      <c r="M302" s="1">
        <v>1</v>
      </c>
      <c r="N302" s="1">
        <v>0</v>
      </c>
    </row>
    <row r="303" spans="1:14" ht="16" thickBot="1" x14ac:dyDescent="0.25">
      <c r="A303" s="15" t="s">
        <v>93</v>
      </c>
      <c r="B303" s="33">
        <v>3</v>
      </c>
      <c r="C303" s="33">
        <v>2</v>
      </c>
      <c r="D303" s="33">
        <v>3</v>
      </c>
      <c r="E303" s="33">
        <v>2</v>
      </c>
      <c r="F303" s="33">
        <v>3</v>
      </c>
      <c r="G303" s="33">
        <v>1</v>
      </c>
      <c r="H303" s="33">
        <v>1</v>
      </c>
      <c r="I303" s="33"/>
      <c r="J303" s="33"/>
      <c r="K303" s="1">
        <f>SUM(B303:J303)</f>
        <v>15</v>
      </c>
      <c r="L303" s="155"/>
    </row>
    <row r="304" spans="1:14" ht="16" thickBot="1" x14ac:dyDescent="0.25">
      <c r="A304" t="s">
        <v>71</v>
      </c>
      <c r="B304" s="19">
        <f>SUM(B300,B301,B302)</f>
        <v>599</v>
      </c>
      <c r="C304" s="20">
        <f>SUM(C300,C301)</f>
        <v>353</v>
      </c>
      <c r="D304" s="20">
        <f>SUM(D300,D301,D302)</f>
        <v>471</v>
      </c>
      <c r="E304" s="20">
        <f>SUM(E300,E302)</f>
        <v>325</v>
      </c>
      <c r="F304" s="138">
        <f>SUM(F300,F301,F302)</f>
        <v>510</v>
      </c>
      <c r="G304" s="20">
        <f>SUM(G301)</f>
        <v>173</v>
      </c>
      <c r="H304" s="20">
        <f>SUM(H302)</f>
        <v>171</v>
      </c>
      <c r="I304" s="20">
        <f>SUM(I300,I301,I302)</f>
        <v>0</v>
      </c>
      <c r="J304" s="8">
        <f>SUM(J300,J301,J302)</f>
        <v>0</v>
      </c>
      <c r="K304" s="1">
        <f>SUM(K300:K302)</f>
        <v>2602</v>
      </c>
      <c r="L304" s="155">
        <f>AVERAGE(K304/K303)</f>
        <v>173.46666666666667</v>
      </c>
    </row>
    <row r="305" spans="1:14" ht="16" thickBot="1" x14ac:dyDescent="0.25">
      <c r="A305" t="s">
        <v>72</v>
      </c>
      <c r="B305" s="163">
        <f t="shared" ref="B305:J305" si="59">AVERAGE(B304/B303)</f>
        <v>199.66666666666666</v>
      </c>
      <c r="C305" s="159">
        <f t="shared" si="59"/>
        <v>176.5</v>
      </c>
      <c r="D305" s="159">
        <f t="shared" si="59"/>
        <v>157</v>
      </c>
      <c r="E305" s="159">
        <f t="shared" si="59"/>
        <v>162.5</v>
      </c>
      <c r="F305" s="159">
        <f t="shared" si="59"/>
        <v>170</v>
      </c>
      <c r="G305" s="159">
        <f t="shared" si="59"/>
        <v>173</v>
      </c>
      <c r="H305" s="159">
        <f t="shared" si="59"/>
        <v>171</v>
      </c>
      <c r="I305" s="159" t="e">
        <f t="shared" si="59"/>
        <v>#DIV/0!</v>
      </c>
      <c r="J305" s="164" t="e">
        <f t="shared" si="59"/>
        <v>#DIV/0!</v>
      </c>
      <c r="M305" s="24">
        <f>SUM(M300:M302)</f>
        <v>3</v>
      </c>
      <c r="N305" s="25">
        <f>SUM(N300:N303)</f>
        <v>0</v>
      </c>
    </row>
    <row r="306" spans="1:14" x14ac:dyDescent="0.2">
      <c r="A306" s="11" t="s">
        <v>138</v>
      </c>
      <c r="B306" s="9"/>
      <c r="C306" s="190">
        <v>1</v>
      </c>
      <c r="D306" s="9"/>
      <c r="E306" s="190">
        <v>1</v>
      </c>
      <c r="F306" s="9"/>
      <c r="G306" s="190">
        <v>2</v>
      </c>
      <c r="H306" s="190">
        <v>2</v>
      </c>
      <c r="I306" s="9"/>
      <c r="J306" s="9"/>
      <c r="M306" s="52"/>
      <c r="N306" s="52"/>
    </row>
    <row r="307" spans="1:14" ht="16" thickBot="1" x14ac:dyDescent="0.25">
      <c r="A307" s="11" t="s">
        <v>139</v>
      </c>
      <c r="B307" s="9"/>
      <c r="C307" s="190">
        <v>139</v>
      </c>
      <c r="D307" s="9"/>
      <c r="E307" s="190">
        <v>159</v>
      </c>
      <c r="F307" s="9"/>
      <c r="G307" s="190">
        <v>333</v>
      </c>
      <c r="H307" s="190">
        <v>220</v>
      </c>
      <c r="I307" s="9"/>
      <c r="J307" s="9"/>
      <c r="M307" s="52"/>
      <c r="N307" s="52"/>
    </row>
    <row r="308" spans="1:14" ht="16" thickBot="1" x14ac:dyDescent="0.25">
      <c r="B308" s="33"/>
      <c r="C308" s="190">
        <f>SUM(C300:C302)</f>
        <v>492</v>
      </c>
      <c r="D308" s="33"/>
      <c r="E308" s="190">
        <f>SUM(E300:E302)</f>
        <v>484</v>
      </c>
      <c r="F308" s="33"/>
      <c r="G308" s="202">
        <f>SUM(G300:G302)</f>
        <v>506</v>
      </c>
      <c r="H308" s="190">
        <f>SUM(H300:H302)</f>
        <v>391</v>
      </c>
      <c r="I308" s="33">
        <f>SUM(I300:I302)</f>
        <v>0</v>
      </c>
      <c r="J308" s="33">
        <f>SUM(J300:J302)</f>
        <v>0</v>
      </c>
    </row>
    <row r="309" spans="1:14" x14ac:dyDescent="0.2">
      <c r="B309" s="64">
        <f t="shared" ref="B309:J309" si="60">AVERAGE(B308/3)</f>
        <v>0</v>
      </c>
      <c r="C309" s="191">
        <f t="shared" si="60"/>
        <v>164</v>
      </c>
      <c r="D309" s="64">
        <f t="shared" si="60"/>
        <v>0</v>
      </c>
      <c r="E309" s="191">
        <f t="shared" si="60"/>
        <v>161.33333333333334</v>
      </c>
      <c r="F309" s="64">
        <f t="shared" si="60"/>
        <v>0</v>
      </c>
      <c r="G309" s="191">
        <f t="shared" si="60"/>
        <v>168.66666666666666</v>
      </c>
      <c r="H309" s="191">
        <f t="shared" si="60"/>
        <v>130.33333333333334</v>
      </c>
      <c r="I309" s="64">
        <f t="shared" si="60"/>
        <v>0</v>
      </c>
      <c r="J309" s="64">
        <f t="shared" si="60"/>
        <v>0</v>
      </c>
    </row>
    <row r="310" spans="1:14" x14ac:dyDescent="0.2">
      <c r="A310" s="15" t="s">
        <v>86</v>
      </c>
      <c r="B310" s="63">
        <v>7</v>
      </c>
      <c r="C310" s="63">
        <v>4</v>
      </c>
      <c r="D310" s="63">
        <v>4</v>
      </c>
      <c r="E310" s="63">
        <v>8</v>
      </c>
      <c r="F310" s="63">
        <v>8</v>
      </c>
      <c r="G310" s="63">
        <v>5</v>
      </c>
      <c r="H310" s="63">
        <v>10</v>
      </c>
      <c r="I310" s="63">
        <v>0</v>
      </c>
      <c r="J310" s="63">
        <v>0</v>
      </c>
      <c r="K310" s="79">
        <f>SUM(B310:J310)</f>
        <v>46</v>
      </c>
      <c r="L310" s="56"/>
    </row>
    <row r="311" spans="1:14" x14ac:dyDescent="0.2">
      <c r="A311" s="15" t="s">
        <v>109</v>
      </c>
      <c r="B311" s="63">
        <v>10</v>
      </c>
      <c r="C311" s="63">
        <v>5</v>
      </c>
      <c r="D311" s="63">
        <v>6</v>
      </c>
      <c r="E311" s="63">
        <v>10</v>
      </c>
      <c r="F311" s="63">
        <v>12</v>
      </c>
      <c r="G311" s="63">
        <v>6</v>
      </c>
      <c r="H311" s="63">
        <v>10</v>
      </c>
      <c r="I311" s="63">
        <v>0</v>
      </c>
      <c r="J311" s="63">
        <v>0</v>
      </c>
      <c r="K311" s="79">
        <f>SUM(B311:J311)</f>
        <v>59</v>
      </c>
      <c r="L311" s="86">
        <f>AVERAGE(K310/K311)</f>
        <v>0.77966101694915257</v>
      </c>
    </row>
    <row r="312" spans="1:14" x14ac:dyDescent="0.2">
      <c r="A312" s="15" t="s">
        <v>110</v>
      </c>
      <c r="B312" s="83">
        <f t="shared" ref="B312:J312" si="61">AVERAGE(B310/B311)</f>
        <v>0.7</v>
      </c>
      <c r="C312" s="83">
        <f t="shared" si="61"/>
        <v>0.8</v>
      </c>
      <c r="D312" s="83">
        <f t="shared" si="61"/>
        <v>0.66666666666666663</v>
      </c>
      <c r="E312" s="83">
        <f t="shared" si="61"/>
        <v>0.8</v>
      </c>
      <c r="F312" s="83">
        <f t="shared" si="61"/>
        <v>0.66666666666666663</v>
      </c>
      <c r="G312" s="83">
        <f t="shared" si="61"/>
        <v>0.83333333333333337</v>
      </c>
      <c r="H312" s="83">
        <f t="shared" si="61"/>
        <v>1</v>
      </c>
      <c r="I312" s="83" t="e">
        <f t="shared" si="61"/>
        <v>#DIV/0!</v>
      </c>
      <c r="J312" s="83" t="e">
        <f t="shared" si="61"/>
        <v>#DIV/0!</v>
      </c>
      <c r="K312" s="88"/>
      <c r="L312" s="89"/>
    </row>
    <row r="313" spans="1:14" ht="16" thickBot="1" x14ac:dyDescent="0.25">
      <c r="A313" s="26" t="s">
        <v>101</v>
      </c>
      <c r="B313" s="61">
        <v>0</v>
      </c>
      <c r="C313" s="61">
        <v>1</v>
      </c>
      <c r="D313" s="61">
        <v>0</v>
      </c>
      <c r="E313" s="61">
        <v>0</v>
      </c>
      <c r="F313" s="61">
        <v>0</v>
      </c>
      <c r="G313" s="61">
        <v>0</v>
      </c>
      <c r="H313" s="61">
        <v>0</v>
      </c>
      <c r="I313" s="61">
        <v>0</v>
      </c>
      <c r="J313" s="61">
        <v>0</v>
      </c>
      <c r="K313" s="62">
        <f>SUM(B313:J313)</f>
        <v>1</v>
      </c>
      <c r="L313" s="60"/>
      <c r="M313" s="27"/>
      <c r="N313" s="27"/>
    </row>
    <row r="314" spans="1:14" ht="16" thickBot="1" x14ac:dyDescent="0.25">
      <c r="A314" s="15"/>
      <c r="B314" s="57"/>
      <c r="C314" s="57"/>
      <c r="D314" s="57"/>
      <c r="E314" s="57"/>
      <c r="F314" s="57"/>
      <c r="G314" s="57"/>
      <c r="H314" s="57"/>
      <c r="I314" s="57"/>
      <c r="J314" s="57"/>
      <c r="K314" s="58"/>
      <c r="L314" s="56"/>
    </row>
    <row r="315" spans="1:14" ht="16" thickBot="1" x14ac:dyDescent="0.25">
      <c r="A315" s="39" t="s">
        <v>95</v>
      </c>
      <c r="B315" s="33">
        <v>173</v>
      </c>
      <c r="C315" s="33">
        <v>211</v>
      </c>
      <c r="D315" s="33">
        <v>187</v>
      </c>
      <c r="E315" s="33">
        <v>181</v>
      </c>
      <c r="F315" s="33">
        <v>149</v>
      </c>
      <c r="G315" s="10">
        <v>155</v>
      </c>
      <c r="H315" s="10">
        <v>143</v>
      </c>
      <c r="I315" s="10">
        <v>135</v>
      </c>
      <c r="J315" s="10">
        <v>101</v>
      </c>
      <c r="K315" s="1">
        <f>SUM(B315,C315,D315,E315,F315)</f>
        <v>901</v>
      </c>
      <c r="L315" s="155">
        <f>AVERAGE(K315/5)</f>
        <v>180.2</v>
      </c>
      <c r="M315" s="1">
        <v>1</v>
      </c>
      <c r="N315" s="1">
        <v>0</v>
      </c>
    </row>
    <row r="316" spans="1:14" x14ac:dyDescent="0.2">
      <c r="B316" s="33">
        <v>225</v>
      </c>
      <c r="C316" s="10">
        <v>173</v>
      </c>
      <c r="D316" s="10">
        <v>179</v>
      </c>
      <c r="E316" s="33">
        <v>154</v>
      </c>
      <c r="F316" s="10">
        <v>141</v>
      </c>
      <c r="G316" s="182">
        <v>133</v>
      </c>
      <c r="H316" s="33">
        <v>159</v>
      </c>
      <c r="I316" s="33">
        <v>153</v>
      </c>
      <c r="J316" s="10">
        <v>149</v>
      </c>
      <c r="K316" s="1">
        <f>SUM(B316,E316,G316,H316,I316)</f>
        <v>824</v>
      </c>
      <c r="L316" s="155">
        <f>AVERAGE(K316/5)</f>
        <v>164.8</v>
      </c>
      <c r="M316" s="1">
        <v>1</v>
      </c>
      <c r="N316" s="1">
        <v>0</v>
      </c>
    </row>
    <row r="317" spans="1:14" x14ac:dyDescent="0.2">
      <c r="B317" s="33">
        <v>234</v>
      </c>
      <c r="C317" s="33">
        <v>180</v>
      </c>
      <c r="D317" s="33">
        <v>162</v>
      </c>
      <c r="E317" s="10">
        <v>168</v>
      </c>
      <c r="F317" s="10">
        <v>141</v>
      </c>
      <c r="G317" s="10">
        <v>150</v>
      </c>
      <c r="H317" s="10">
        <v>129</v>
      </c>
      <c r="I317" s="33">
        <v>139</v>
      </c>
      <c r="J317" s="33">
        <v>130</v>
      </c>
      <c r="K317" s="1">
        <f>SUM(B317,C317,D317,I317,J317)</f>
        <v>845</v>
      </c>
      <c r="L317" s="155">
        <f>AVERAGE(K317/5)</f>
        <v>169</v>
      </c>
      <c r="M317" s="1">
        <v>1</v>
      </c>
      <c r="N317" s="1">
        <v>0</v>
      </c>
    </row>
    <row r="318" spans="1:14" ht="16" thickBot="1" x14ac:dyDescent="0.25">
      <c r="A318" s="15" t="s">
        <v>93</v>
      </c>
      <c r="B318" s="33">
        <v>3</v>
      </c>
      <c r="C318" s="33">
        <v>2</v>
      </c>
      <c r="D318" s="33">
        <v>2</v>
      </c>
      <c r="E318" s="33">
        <v>2</v>
      </c>
      <c r="F318" s="33">
        <v>1</v>
      </c>
      <c r="G318" s="33">
        <v>1</v>
      </c>
      <c r="H318" s="33">
        <v>1</v>
      </c>
      <c r="I318" s="33">
        <v>2</v>
      </c>
      <c r="J318" s="33">
        <v>1</v>
      </c>
      <c r="K318" s="1">
        <f>SUM(B318:J318)</f>
        <v>15</v>
      </c>
      <c r="L318" s="155"/>
    </row>
    <row r="319" spans="1:14" ht="16" thickBot="1" x14ac:dyDescent="0.25">
      <c r="A319" t="s">
        <v>71</v>
      </c>
      <c r="B319" s="19">
        <f>SUM(B315,B316,B317)</f>
        <v>632</v>
      </c>
      <c r="C319" s="20">
        <f>SUM(C315,C317)</f>
        <v>391</v>
      </c>
      <c r="D319" s="20">
        <f>SUM(D315,D317)</f>
        <v>349</v>
      </c>
      <c r="E319" s="20">
        <f>SUM(E315,E316)</f>
        <v>335</v>
      </c>
      <c r="F319" s="20">
        <f>SUM(F315)</f>
        <v>149</v>
      </c>
      <c r="G319" s="20">
        <f>SUM(G316)</f>
        <v>133</v>
      </c>
      <c r="H319" s="20">
        <f>SUM(H316)</f>
        <v>159</v>
      </c>
      <c r="I319" s="20">
        <f>SUM(I316,I317)</f>
        <v>292</v>
      </c>
      <c r="J319" s="8">
        <f>SUM(J317)</f>
        <v>130</v>
      </c>
      <c r="K319" s="1">
        <f>SUM(K315:K317)</f>
        <v>2570</v>
      </c>
      <c r="L319" s="155">
        <f>AVERAGE(K319/K318)</f>
        <v>171.33333333333334</v>
      </c>
    </row>
    <row r="320" spans="1:14" ht="16" thickBot="1" x14ac:dyDescent="0.25">
      <c r="A320" t="s">
        <v>72</v>
      </c>
      <c r="B320" s="163">
        <f t="shared" ref="B320:J320" si="62">AVERAGE(B319/B318)</f>
        <v>210.66666666666666</v>
      </c>
      <c r="C320" s="159">
        <f t="shared" si="62"/>
        <v>195.5</v>
      </c>
      <c r="D320" s="159">
        <f t="shared" si="62"/>
        <v>174.5</v>
      </c>
      <c r="E320" s="159">
        <f t="shared" si="62"/>
        <v>167.5</v>
      </c>
      <c r="F320" s="159">
        <f t="shared" si="62"/>
        <v>149</v>
      </c>
      <c r="G320" s="159">
        <f t="shared" si="62"/>
        <v>133</v>
      </c>
      <c r="H320" s="159">
        <f t="shared" si="62"/>
        <v>159</v>
      </c>
      <c r="I320" s="159">
        <f t="shared" si="62"/>
        <v>146</v>
      </c>
      <c r="J320" s="164">
        <f t="shared" si="62"/>
        <v>130</v>
      </c>
      <c r="M320" s="24">
        <f>SUM(M315:M317)</f>
        <v>3</v>
      </c>
      <c r="N320" s="25">
        <f>SUM(N315:N318)</f>
        <v>0</v>
      </c>
    </row>
    <row r="321" spans="1:26" x14ac:dyDescent="0.2">
      <c r="A321" s="11" t="s">
        <v>138</v>
      </c>
      <c r="B321" s="9"/>
      <c r="C321" s="181">
        <v>1</v>
      </c>
      <c r="D321" s="181">
        <v>1</v>
      </c>
      <c r="E321" s="181">
        <v>1</v>
      </c>
      <c r="F321" s="181">
        <v>2</v>
      </c>
      <c r="G321" s="181">
        <v>2</v>
      </c>
      <c r="H321" s="181">
        <v>2</v>
      </c>
      <c r="I321" s="181">
        <v>1</v>
      </c>
      <c r="J321" s="181">
        <v>2</v>
      </c>
      <c r="M321" s="52"/>
      <c r="N321" s="52"/>
    </row>
    <row r="322" spans="1:26" x14ac:dyDescent="0.2">
      <c r="A322" s="11" t="s">
        <v>139</v>
      </c>
      <c r="B322" s="9"/>
      <c r="C322" s="181">
        <v>173</v>
      </c>
      <c r="D322" s="181">
        <v>179</v>
      </c>
      <c r="E322" s="181">
        <v>168</v>
      </c>
      <c r="F322" s="181">
        <v>282</v>
      </c>
      <c r="G322" s="181">
        <v>305</v>
      </c>
      <c r="H322" s="181">
        <v>272</v>
      </c>
      <c r="I322" s="181">
        <v>135</v>
      </c>
      <c r="J322" s="181">
        <v>250</v>
      </c>
      <c r="M322" s="52"/>
      <c r="N322" s="52"/>
    </row>
    <row r="323" spans="1:26" x14ac:dyDescent="0.2">
      <c r="B323" s="33">
        <f t="shared" ref="B323:J323" si="63">SUM(B315:B317)</f>
        <v>632</v>
      </c>
      <c r="C323" s="181">
        <f t="shared" si="63"/>
        <v>564</v>
      </c>
      <c r="D323" s="205">
        <f t="shared" si="63"/>
        <v>528</v>
      </c>
      <c r="E323" s="181">
        <f t="shared" si="63"/>
        <v>503</v>
      </c>
      <c r="F323" s="181">
        <f t="shared" si="63"/>
        <v>431</v>
      </c>
      <c r="G323" s="181">
        <f t="shared" si="63"/>
        <v>438</v>
      </c>
      <c r="H323" s="181">
        <f t="shared" si="63"/>
        <v>431</v>
      </c>
      <c r="I323" s="181">
        <f t="shared" si="63"/>
        <v>427</v>
      </c>
      <c r="J323" s="189">
        <f t="shared" si="63"/>
        <v>380</v>
      </c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x14ac:dyDescent="0.2">
      <c r="B324" s="64">
        <f t="shared" ref="B324:J324" si="64">AVERAGE(B323/3)</f>
        <v>210.66666666666666</v>
      </c>
      <c r="C324" s="183">
        <f t="shared" si="64"/>
        <v>188</v>
      </c>
      <c r="D324" s="183">
        <f t="shared" si="64"/>
        <v>176</v>
      </c>
      <c r="E324" s="183">
        <f t="shared" si="64"/>
        <v>167.66666666666666</v>
      </c>
      <c r="F324" s="183">
        <f t="shared" si="64"/>
        <v>143.66666666666666</v>
      </c>
      <c r="G324" s="183">
        <f t="shared" si="64"/>
        <v>146</v>
      </c>
      <c r="H324" s="183">
        <f t="shared" si="64"/>
        <v>143.66666666666666</v>
      </c>
      <c r="I324" s="183">
        <f t="shared" si="64"/>
        <v>142.33333333333334</v>
      </c>
      <c r="J324" s="183">
        <f t="shared" si="64"/>
        <v>126.66666666666667</v>
      </c>
    </row>
    <row r="325" spans="1:26" x14ac:dyDescent="0.2">
      <c r="A325" s="15" t="s">
        <v>86</v>
      </c>
      <c r="B325" s="63">
        <v>7</v>
      </c>
      <c r="C325" s="63">
        <v>9</v>
      </c>
      <c r="D325" s="63">
        <v>9</v>
      </c>
      <c r="E325" s="63">
        <v>5</v>
      </c>
      <c r="F325" s="63">
        <v>5</v>
      </c>
      <c r="G325" s="63">
        <v>2</v>
      </c>
      <c r="H325" s="63">
        <v>13</v>
      </c>
      <c r="I325" s="63">
        <v>3</v>
      </c>
      <c r="J325" s="63">
        <v>3</v>
      </c>
      <c r="K325" s="79">
        <f>SUM(B325:J325)</f>
        <v>56</v>
      </c>
      <c r="L325" s="56"/>
    </row>
    <row r="326" spans="1:26" x14ac:dyDescent="0.2">
      <c r="A326" s="15" t="s">
        <v>109</v>
      </c>
      <c r="B326" s="63">
        <v>9</v>
      </c>
      <c r="C326" s="63">
        <v>11</v>
      </c>
      <c r="D326" s="63">
        <v>13</v>
      </c>
      <c r="E326" s="63">
        <v>5</v>
      </c>
      <c r="F326" s="63">
        <v>8</v>
      </c>
      <c r="G326" s="63">
        <v>5</v>
      </c>
      <c r="H326" s="63">
        <v>15</v>
      </c>
      <c r="I326" s="63">
        <v>6</v>
      </c>
      <c r="J326" s="63">
        <v>8</v>
      </c>
      <c r="K326" s="79">
        <f>SUM(B326:J326)</f>
        <v>80</v>
      </c>
      <c r="L326" s="86">
        <f>AVERAGE(K325/K326)</f>
        <v>0.7</v>
      </c>
    </row>
    <row r="327" spans="1:26" x14ac:dyDescent="0.2">
      <c r="A327" s="15" t="s">
        <v>110</v>
      </c>
      <c r="B327" s="83">
        <f t="shared" ref="B327:J327" si="65">AVERAGE(B325/B326)</f>
        <v>0.77777777777777779</v>
      </c>
      <c r="C327" s="83">
        <f t="shared" si="65"/>
        <v>0.81818181818181823</v>
      </c>
      <c r="D327" s="83">
        <f t="shared" si="65"/>
        <v>0.69230769230769229</v>
      </c>
      <c r="E327" s="83">
        <f t="shared" si="65"/>
        <v>1</v>
      </c>
      <c r="F327" s="83">
        <f t="shared" si="65"/>
        <v>0.625</v>
      </c>
      <c r="G327" s="83">
        <f t="shared" si="65"/>
        <v>0.4</v>
      </c>
      <c r="H327" s="83">
        <f t="shared" si="65"/>
        <v>0.8666666666666667</v>
      </c>
      <c r="I327" s="83">
        <f t="shared" si="65"/>
        <v>0.5</v>
      </c>
      <c r="J327" s="83">
        <f t="shared" si="65"/>
        <v>0.375</v>
      </c>
      <c r="K327" s="88"/>
      <c r="L327" s="89"/>
    </row>
    <row r="328" spans="1:26" ht="16" thickBot="1" x14ac:dyDescent="0.25">
      <c r="A328" s="26" t="s">
        <v>101</v>
      </c>
      <c r="B328" s="61">
        <v>1</v>
      </c>
      <c r="C328" s="61">
        <v>0</v>
      </c>
      <c r="D328" s="61">
        <v>0</v>
      </c>
      <c r="E328" s="61">
        <v>0</v>
      </c>
      <c r="F328" s="61">
        <v>0</v>
      </c>
      <c r="G328" s="61">
        <v>0</v>
      </c>
      <c r="H328" s="61">
        <v>0</v>
      </c>
      <c r="I328" s="61">
        <v>0</v>
      </c>
      <c r="J328" s="61">
        <v>0</v>
      </c>
      <c r="K328" s="62">
        <f>SUM(B328:J328)</f>
        <v>1</v>
      </c>
      <c r="L328" s="60"/>
      <c r="M328" s="27"/>
      <c r="N328" s="27"/>
    </row>
    <row r="329" spans="1:26" ht="16" thickBot="1" x14ac:dyDescent="0.25"/>
    <row r="330" spans="1:26" ht="16" thickBot="1" x14ac:dyDescent="0.25">
      <c r="A330" s="71" t="s">
        <v>102</v>
      </c>
      <c r="B330" s="33">
        <v>187</v>
      </c>
      <c r="C330" s="33">
        <v>203</v>
      </c>
      <c r="D330" s="33">
        <v>158</v>
      </c>
      <c r="E330" s="33">
        <v>126</v>
      </c>
      <c r="F330" s="187">
        <v>120</v>
      </c>
      <c r="G330" s="187">
        <v>127</v>
      </c>
      <c r="H330" s="187">
        <v>117</v>
      </c>
      <c r="I330" s="33">
        <v>149</v>
      </c>
      <c r="J330" s="187">
        <v>97</v>
      </c>
      <c r="K330" s="1">
        <f>SUM(B330,C330,D330,F330,H330)</f>
        <v>785</v>
      </c>
      <c r="L330" s="155">
        <f>AVERAGE(K330/5)</f>
        <v>157</v>
      </c>
      <c r="M330" s="1">
        <v>1</v>
      </c>
      <c r="N330" s="1">
        <v>0</v>
      </c>
    </row>
    <row r="331" spans="1:26" x14ac:dyDescent="0.2">
      <c r="B331" s="33">
        <v>236</v>
      </c>
      <c r="C331" s="33">
        <v>202</v>
      </c>
      <c r="D331" s="33">
        <v>149</v>
      </c>
      <c r="E331" s="33">
        <v>171</v>
      </c>
      <c r="F331" s="187">
        <v>135</v>
      </c>
      <c r="G331" s="187">
        <v>156</v>
      </c>
      <c r="H331" s="187">
        <v>145</v>
      </c>
      <c r="I331" s="33">
        <v>137</v>
      </c>
      <c r="J331" s="187">
        <v>144</v>
      </c>
      <c r="K331" s="1">
        <f>SUM(B331,C331,E331,I331,J331)</f>
        <v>890</v>
      </c>
      <c r="L331" s="155">
        <f>AVERAGE(K331/5)</f>
        <v>178</v>
      </c>
      <c r="M331" s="1">
        <v>1</v>
      </c>
      <c r="N331" s="1">
        <v>0</v>
      </c>
    </row>
    <row r="332" spans="1:26" x14ac:dyDescent="0.2">
      <c r="B332" s="33">
        <v>186</v>
      </c>
      <c r="C332" s="33">
        <v>152</v>
      </c>
      <c r="D332" s="33">
        <v>141</v>
      </c>
      <c r="E332" s="187">
        <v>186</v>
      </c>
      <c r="F332" s="33">
        <v>151</v>
      </c>
      <c r="G332" s="187">
        <v>138</v>
      </c>
      <c r="H332" s="187">
        <v>160</v>
      </c>
      <c r="I332" s="187">
        <v>93</v>
      </c>
      <c r="J332" s="33">
        <v>146</v>
      </c>
      <c r="K332" s="1">
        <f>SUM(B332,C332,D332,F332,G332)</f>
        <v>768</v>
      </c>
      <c r="L332" s="155">
        <f>AVERAGE(K332/5)</f>
        <v>153.6</v>
      </c>
      <c r="M332" s="1">
        <v>1</v>
      </c>
      <c r="N332" s="1">
        <v>0</v>
      </c>
    </row>
    <row r="333" spans="1:26" ht="16" thickBot="1" x14ac:dyDescent="0.25">
      <c r="A333" s="15" t="s">
        <v>93</v>
      </c>
      <c r="B333" s="33">
        <v>3</v>
      </c>
      <c r="C333" s="33">
        <v>3</v>
      </c>
      <c r="D333" s="33">
        <v>3</v>
      </c>
      <c r="E333" s="33">
        <v>2</v>
      </c>
      <c r="F333" s="33">
        <v>1</v>
      </c>
      <c r="G333" s="33">
        <v>0</v>
      </c>
      <c r="H333" s="33">
        <v>0</v>
      </c>
      <c r="I333" s="33">
        <v>2</v>
      </c>
      <c r="J333" s="33">
        <v>1</v>
      </c>
      <c r="K333" s="1">
        <f>SUM(B333:J333)</f>
        <v>15</v>
      </c>
      <c r="L333" s="155"/>
    </row>
    <row r="334" spans="1:26" ht="16" thickBot="1" x14ac:dyDescent="0.25">
      <c r="A334" t="s">
        <v>71</v>
      </c>
      <c r="B334" s="19">
        <f>SUM(B330,B331,B332)</f>
        <v>609</v>
      </c>
      <c r="C334" s="20">
        <f>SUM(C330,C331,C332)</f>
        <v>557</v>
      </c>
      <c r="D334" s="20">
        <f>SUM(D330,D331,D332)</f>
        <v>448</v>
      </c>
      <c r="E334" s="20">
        <f>SUM(E330,E331)</f>
        <v>297</v>
      </c>
      <c r="F334" s="20">
        <f>SUM(F332)</f>
        <v>151</v>
      </c>
      <c r="G334" s="20">
        <v>0</v>
      </c>
      <c r="H334" s="20">
        <v>0</v>
      </c>
      <c r="I334" s="20">
        <v>286</v>
      </c>
      <c r="J334" s="8">
        <v>146</v>
      </c>
      <c r="K334" s="1">
        <f>SUM(K330:K332)</f>
        <v>2443</v>
      </c>
      <c r="L334" s="155">
        <f>AVERAGE(K334/K333)</f>
        <v>162.86666666666667</v>
      </c>
    </row>
    <row r="335" spans="1:26" ht="16" thickBot="1" x14ac:dyDescent="0.25">
      <c r="A335" t="s">
        <v>72</v>
      </c>
      <c r="B335" s="163">
        <f t="shared" ref="B335:J335" si="66">AVERAGE(B334/B333)</f>
        <v>203</v>
      </c>
      <c r="C335" s="159">
        <f t="shared" si="66"/>
        <v>185.66666666666666</v>
      </c>
      <c r="D335" s="159">
        <f t="shared" si="66"/>
        <v>149.33333333333334</v>
      </c>
      <c r="E335" s="159">
        <f t="shared" si="66"/>
        <v>148.5</v>
      </c>
      <c r="F335" s="159">
        <f t="shared" si="66"/>
        <v>151</v>
      </c>
      <c r="G335" s="159" t="e">
        <f t="shared" si="66"/>
        <v>#DIV/0!</v>
      </c>
      <c r="H335" s="159" t="e">
        <f t="shared" si="66"/>
        <v>#DIV/0!</v>
      </c>
      <c r="I335" s="159">
        <f t="shared" si="66"/>
        <v>143</v>
      </c>
      <c r="J335" s="164">
        <f t="shared" si="66"/>
        <v>146</v>
      </c>
      <c r="M335" s="24">
        <f>SUM(M330:M332)</f>
        <v>3</v>
      </c>
      <c r="N335" s="25">
        <f>SUM(N330:N333)</f>
        <v>0</v>
      </c>
    </row>
    <row r="336" spans="1:26" x14ac:dyDescent="0.2">
      <c r="A336" s="11" t="s">
        <v>138</v>
      </c>
      <c r="B336" s="9"/>
      <c r="C336" s="9"/>
      <c r="D336" s="9"/>
      <c r="E336" s="187">
        <v>1</v>
      </c>
      <c r="F336" s="187">
        <v>2</v>
      </c>
      <c r="G336" s="187">
        <v>3</v>
      </c>
      <c r="H336" s="187">
        <v>3</v>
      </c>
      <c r="I336" s="187">
        <v>1</v>
      </c>
      <c r="J336" s="187">
        <v>2</v>
      </c>
      <c r="M336" s="52"/>
      <c r="N336" s="52"/>
    </row>
    <row r="337" spans="1:19" x14ac:dyDescent="0.2">
      <c r="A337" s="11" t="s">
        <v>139</v>
      </c>
      <c r="B337" s="9"/>
      <c r="C337" s="9"/>
      <c r="D337" s="9"/>
      <c r="E337" s="187">
        <v>186</v>
      </c>
      <c r="F337" s="187">
        <v>255</v>
      </c>
      <c r="G337" s="187">
        <v>421</v>
      </c>
      <c r="H337" s="187">
        <v>422</v>
      </c>
      <c r="I337" s="187">
        <v>93</v>
      </c>
      <c r="J337" s="187">
        <v>241</v>
      </c>
      <c r="M337" s="52"/>
      <c r="N337" s="52"/>
    </row>
    <row r="338" spans="1:19" x14ac:dyDescent="0.2">
      <c r="B338" s="33"/>
      <c r="C338" s="33"/>
      <c r="D338" s="33"/>
      <c r="E338" s="187">
        <f t="shared" ref="E338:J338" si="67">SUM(E330:E332)</f>
        <v>483</v>
      </c>
      <c r="F338" s="187">
        <f t="shared" si="67"/>
        <v>406</v>
      </c>
      <c r="G338" s="187">
        <f t="shared" si="67"/>
        <v>421</v>
      </c>
      <c r="H338" s="187">
        <f t="shared" si="67"/>
        <v>422</v>
      </c>
      <c r="I338" s="187">
        <f t="shared" si="67"/>
        <v>379</v>
      </c>
      <c r="J338" s="195">
        <f t="shared" si="67"/>
        <v>387</v>
      </c>
    </row>
    <row r="339" spans="1:19" x14ac:dyDescent="0.2">
      <c r="B339" s="64">
        <f t="shared" ref="B339:J339" si="68">AVERAGE(B338/3)</f>
        <v>0</v>
      </c>
      <c r="C339" s="64">
        <f t="shared" si="68"/>
        <v>0</v>
      </c>
      <c r="D339" s="64">
        <f t="shared" si="68"/>
        <v>0</v>
      </c>
      <c r="E339" s="188">
        <f t="shared" si="68"/>
        <v>161</v>
      </c>
      <c r="F339" s="188">
        <f t="shared" si="68"/>
        <v>135.33333333333334</v>
      </c>
      <c r="G339" s="188">
        <f t="shared" si="68"/>
        <v>140.33333333333334</v>
      </c>
      <c r="H339" s="188">
        <f t="shared" si="68"/>
        <v>140.66666666666666</v>
      </c>
      <c r="I339" s="188">
        <f t="shared" si="68"/>
        <v>126.33333333333333</v>
      </c>
      <c r="J339" s="188">
        <f t="shared" si="68"/>
        <v>129</v>
      </c>
    </row>
    <row r="340" spans="1:19" x14ac:dyDescent="0.2">
      <c r="A340" s="15" t="s">
        <v>86</v>
      </c>
      <c r="B340" s="63">
        <v>6</v>
      </c>
      <c r="C340" s="63">
        <v>8</v>
      </c>
      <c r="D340" s="63">
        <v>5</v>
      </c>
      <c r="E340" s="63">
        <v>4</v>
      </c>
      <c r="F340" s="63">
        <v>5</v>
      </c>
      <c r="G340" s="63">
        <v>2</v>
      </c>
      <c r="H340" s="63">
        <v>3</v>
      </c>
      <c r="I340" s="63">
        <v>4</v>
      </c>
      <c r="J340" s="63">
        <v>6</v>
      </c>
      <c r="K340" s="79">
        <f>SUM(B340:J340)</f>
        <v>43</v>
      </c>
      <c r="L340" s="56"/>
      <c r="P340" s="77"/>
      <c r="Q340" s="77"/>
      <c r="R340" s="77"/>
      <c r="S340" s="77"/>
    </row>
    <row r="341" spans="1:19" x14ac:dyDescent="0.2">
      <c r="A341" s="15" t="s">
        <v>109</v>
      </c>
      <c r="B341" s="63">
        <v>6</v>
      </c>
      <c r="C341" s="63">
        <v>11</v>
      </c>
      <c r="D341" s="63">
        <v>8</v>
      </c>
      <c r="E341" s="63">
        <v>8</v>
      </c>
      <c r="F341" s="63">
        <v>13</v>
      </c>
      <c r="G341" s="63">
        <v>7</v>
      </c>
      <c r="H341" s="63">
        <v>3</v>
      </c>
      <c r="I341" s="63">
        <v>12</v>
      </c>
      <c r="J341" s="63">
        <v>8</v>
      </c>
      <c r="K341" s="79">
        <f>SUM(B341:J341)</f>
        <v>76</v>
      </c>
      <c r="L341" s="86">
        <f>AVERAGE(K340/K341)</f>
        <v>0.56578947368421051</v>
      </c>
      <c r="Q341" s="76"/>
    </row>
    <row r="342" spans="1:19" x14ac:dyDescent="0.2">
      <c r="A342" s="15" t="s">
        <v>110</v>
      </c>
      <c r="B342" s="83">
        <f t="shared" ref="B342:J342" si="69">AVERAGE(B340/B341)</f>
        <v>1</v>
      </c>
      <c r="C342" s="83">
        <f t="shared" si="69"/>
        <v>0.72727272727272729</v>
      </c>
      <c r="D342" s="83">
        <f t="shared" si="69"/>
        <v>0.625</v>
      </c>
      <c r="E342" s="83">
        <f t="shared" si="69"/>
        <v>0.5</v>
      </c>
      <c r="F342" s="83">
        <f t="shared" si="69"/>
        <v>0.38461538461538464</v>
      </c>
      <c r="G342" s="83">
        <f t="shared" si="69"/>
        <v>0.2857142857142857</v>
      </c>
      <c r="H342" s="83">
        <f t="shared" si="69"/>
        <v>1</v>
      </c>
      <c r="I342" s="83">
        <f t="shared" si="69"/>
        <v>0.33333333333333331</v>
      </c>
      <c r="J342" s="83">
        <f t="shared" si="69"/>
        <v>0.75</v>
      </c>
      <c r="K342" s="88"/>
      <c r="L342" s="89"/>
    </row>
    <row r="343" spans="1:19" ht="16" thickBot="1" x14ac:dyDescent="0.25">
      <c r="A343" s="26" t="s">
        <v>101</v>
      </c>
      <c r="B343" s="61">
        <v>1</v>
      </c>
      <c r="C343" s="61">
        <v>1</v>
      </c>
      <c r="D343" s="61">
        <v>0</v>
      </c>
      <c r="E343" s="61">
        <v>0</v>
      </c>
      <c r="F343" s="61">
        <v>0</v>
      </c>
      <c r="G343" s="61">
        <v>0</v>
      </c>
      <c r="H343" s="61">
        <v>0</v>
      </c>
      <c r="I343" s="61">
        <v>0</v>
      </c>
      <c r="J343" s="61">
        <v>0</v>
      </c>
      <c r="K343" s="62">
        <f>SUM(B343:J343)</f>
        <v>2</v>
      </c>
      <c r="L343" s="60"/>
      <c r="M343" s="27"/>
      <c r="N343" s="27"/>
    </row>
    <row r="344" spans="1:19" ht="16" thickBot="1" x14ac:dyDescent="0.25">
      <c r="A344" s="15"/>
      <c r="B344" s="57"/>
      <c r="C344" s="57"/>
      <c r="D344" s="57"/>
      <c r="E344" s="57"/>
      <c r="F344" s="57"/>
      <c r="G344" s="57"/>
      <c r="H344" s="57"/>
      <c r="I344" s="57"/>
      <c r="J344" s="57"/>
      <c r="K344" s="58"/>
      <c r="L344" s="56"/>
    </row>
    <row r="345" spans="1:19" ht="16" thickBot="1" x14ac:dyDescent="0.25">
      <c r="A345" s="72" t="s">
        <v>1</v>
      </c>
      <c r="B345" s="33">
        <v>224</v>
      </c>
      <c r="C345" s="33"/>
      <c r="D345" s="33">
        <v>139</v>
      </c>
      <c r="E345" s="165">
        <v>215</v>
      </c>
      <c r="F345" s="33">
        <v>164</v>
      </c>
      <c r="G345" s="190">
        <v>136</v>
      </c>
      <c r="H345" s="33">
        <v>137</v>
      </c>
      <c r="I345" s="33"/>
      <c r="J345" s="190">
        <v>157</v>
      </c>
      <c r="K345" s="1">
        <f>SUM(B345,D345,E345,F345,H345)</f>
        <v>879</v>
      </c>
      <c r="L345" s="155">
        <f>AVERAGE(K345/5)</f>
        <v>175.8</v>
      </c>
      <c r="M345" s="1">
        <v>1</v>
      </c>
      <c r="N345" s="1">
        <v>0</v>
      </c>
    </row>
    <row r="346" spans="1:19" x14ac:dyDescent="0.2">
      <c r="B346" s="33">
        <v>215</v>
      </c>
      <c r="C346" s="33"/>
      <c r="D346" s="33">
        <v>142</v>
      </c>
      <c r="E346" s="33">
        <v>198</v>
      </c>
      <c r="F346" s="33">
        <v>149</v>
      </c>
      <c r="G346" s="190">
        <v>135</v>
      </c>
      <c r="H346" s="190">
        <v>137</v>
      </c>
      <c r="I346" s="33"/>
      <c r="J346" s="33">
        <v>121</v>
      </c>
      <c r="K346" s="1">
        <f>SUM(B346,D346,E346,F346,J346)</f>
        <v>825</v>
      </c>
      <c r="L346" s="155">
        <f>AVERAGE(K346/5)</f>
        <v>165</v>
      </c>
      <c r="M346" s="1">
        <v>1</v>
      </c>
      <c r="N346" s="1">
        <v>0</v>
      </c>
    </row>
    <row r="347" spans="1:19" x14ac:dyDescent="0.2">
      <c r="B347" s="33">
        <v>226</v>
      </c>
      <c r="C347" s="33"/>
      <c r="D347" s="33">
        <v>176</v>
      </c>
      <c r="E347" s="33">
        <v>181</v>
      </c>
      <c r="F347" s="33">
        <v>152</v>
      </c>
      <c r="G347" s="33">
        <v>116</v>
      </c>
      <c r="H347" s="190">
        <v>146</v>
      </c>
      <c r="I347" s="33"/>
      <c r="J347" s="190">
        <v>111</v>
      </c>
      <c r="K347" s="1">
        <f>SUM(B347,D347,E347,F347,G347)</f>
        <v>851</v>
      </c>
      <c r="L347" s="155">
        <f>AVERAGE(K347/5)</f>
        <v>170.2</v>
      </c>
      <c r="M347" s="1">
        <v>1</v>
      </c>
      <c r="N347" s="1">
        <v>0</v>
      </c>
    </row>
    <row r="348" spans="1:19" ht="16" thickBot="1" x14ac:dyDescent="0.25">
      <c r="A348" s="15" t="s">
        <v>93</v>
      </c>
      <c r="B348" s="33">
        <v>3</v>
      </c>
      <c r="C348" s="33"/>
      <c r="D348" s="33">
        <v>3</v>
      </c>
      <c r="E348" s="33">
        <v>3</v>
      </c>
      <c r="F348" s="33">
        <v>3</v>
      </c>
      <c r="G348" s="33">
        <v>1</v>
      </c>
      <c r="H348" s="33">
        <v>1</v>
      </c>
      <c r="I348" s="33"/>
      <c r="J348" s="33">
        <v>1</v>
      </c>
      <c r="K348" s="1">
        <f>SUM(B348:J348)</f>
        <v>15</v>
      </c>
      <c r="L348" s="155"/>
    </row>
    <row r="349" spans="1:19" ht="16" thickBot="1" x14ac:dyDescent="0.25">
      <c r="A349" t="s">
        <v>71</v>
      </c>
      <c r="B349" s="19">
        <f>SUM(B345,B346,B347)</f>
        <v>665</v>
      </c>
      <c r="C349" s="20">
        <f>SUM(C345,C346,C347)</f>
        <v>0</v>
      </c>
      <c r="D349" s="20">
        <f>SUM(D345,D346,D347)</f>
        <v>457</v>
      </c>
      <c r="E349" s="138">
        <f>SUM(E345,E346,E347)</f>
        <v>594</v>
      </c>
      <c r="F349" s="204">
        <f>SUM(F345,F346,F347)</f>
        <v>465</v>
      </c>
      <c r="G349" s="20">
        <v>116</v>
      </c>
      <c r="H349" s="20">
        <v>137</v>
      </c>
      <c r="I349" s="20">
        <f>SUM(I345,I346,I347)</f>
        <v>0</v>
      </c>
      <c r="J349" s="8">
        <v>121</v>
      </c>
      <c r="K349" s="1">
        <f>SUM(K345:K347)</f>
        <v>2555</v>
      </c>
      <c r="L349" s="155">
        <f>AVERAGE(K349/K348)</f>
        <v>170.33333333333334</v>
      </c>
    </row>
    <row r="350" spans="1:19" ht="16" thickBot="1" x14ac:dyDescent="0.25">
      <c r="A350" t="s">
        <v>72</v>
      </c>
      <c r="B350" s="163">
        <f t="shared" ref="B350:J350" si="70">AVERAGE(B349/B348)</f>
        <v>221.66666666666666</v>
      </c>
      <c r="C350" s="159" t="e">
        <f t="shared" si="70"/>
        <v>#DIV/0!</v>
      </c>
      <c r="D350" s="159">
        <f t="shared" si="70"/>
        <v>152.33333333333334</v>
      </c>
      <c r="E350" s="159">
        <f t="shared" si="70"/>
        <v>198</v>
      </c>
      <c r="F350" s="159">
        <f t="shared" si="70"/>
        <v>155</v>
      </c>
      <c r="G350" s="159">
        <f t="shared" si="70"/>
        <v>116</v>
      </c>
      <c r="H350" s="159">
        <f t="shared" si="70"/>
        <v>137</v>
      </c>
      <c r="I350" s="159" t="e">
        <f t="shared" si="70"/>
        <v>#DIV/0!</v>
      </c>
      <c r="J350" s="164">
        <f t="shared" si="70"/>
        <v>121</v>
      </c>
      <c r="M350" s="24">
        <f>SUM(M345:M347)</f>
        <v>3</v>
      </c>
      <c r="N350" s="25">
        <f>SUM(N345:N348)</f>
        <v>0</v>
      </c>
    </row>
    <row r="351" spans="1:19" x14ac:dyDescent="0.2">
      <c r="A351" s="11" t="s">
        <v>138</v>
      </c>
      <c r="B351" s="9"/>
      <c r="C351" s="9"/>
      <c r="D351" s="9"/>
      <c r="E351" s="9"/>
      <c r="F351" s="9"/>
      <c r="G351" s="190">
        <v>2</v>
      </c>
      <c r="H351" s="190">
        <v>2</v>
      </c>
      <c r="I351" s="9"/>
      <c r="J351" s="190">
        <v>2</v>
      </c>
      <c r="M351" s="52"/>
      <c r="N351" s="52"/>
    </row>
    <row r="352" spans="1:19" ht="16" thickBot="1" x14ac:dyDescent="0.25">
      <c r="A352" s="11" t="s">
        <v>139</v>
      </c>
      <c r="B352" s="9"/>
      <c r="C352" s="9"/>
      <c r="D352" s="9"/>
      <c r="E352" s="9"/>
      <c r="F352" s="9"/>
      <c r="G352" s="190">
        <v>271</v>
      </c>
      <c r="H352" s="190">
        <v>283</v>
      </c>
      <c r="I352" s="9"/>
      <c r="J352" s="190">
        <v>278</v>
      </c>
      <c r="M352" s="52"/>
      <c r="N352" s="52"/>
    </row>
    <row r="353" spans="1:14" ht="16" thickBot="1" x14ac:dyDescent="0.25">
      <c r="B353" s="33"/>
      <c r="C353" s="33"/>
      <c r="D353" s="33"/>
      <c r="E353" s="33"/>
      <c r="F353" s="33"/>
      <c r="G353" s="190">
        <f>SUM(G345:G347)</f>
        <v>387</v>
      </c>
      <c r="H353" s="190">
        <f>SUM(H345:H347)</f>
        <v>420</v>
      </c>
      <c r="I353" s="33"/>
      <c r="J353" s="194">
        <f>SUM(J345:J347)</f>
        <v>389</v>
      </c>
    </row>
    <row r="354" spans="1:14" x14ac:dyDescent="0.2">
      <c r="B354" s="64">
        <f t="shared" ref="B354:J354" si="71">AVERAGE(B353/3)</f>
        <v>0</v>
      </c>
      <c r="C354" s="64">
        <f t="shared" si="71"/>
        <v>0</v>
      </c>
      <c r="D354" s="64">
        <f t="shared" si="71"/>
        <v>0</v>
      </c>
      <c r="E354" s="64">
        <f t="shared" si="71"/>
        <v>0</v>
      </c>
      <c r="F354" s="64">
        <f t="shared" si="71"/>
        <v>0</v>
      </c>
      <c r="G354" s="191">
        <f t="shared" si="71"/>
        <v>129</v>
      </c>
      <c r="H354" s="191">
        <f t="shared" si="71"/>
        <v>140</v>
      </c>
      <c r="I354" s="64">
        <f t="shared" si="71"/>
        <v>0</v>
      </c>
      <c r="J354" s="191">
        <f t="shared" si="71"/>
        <v>129.66666666666666</v>
      </c>
    </row>
    <row r="355" spans="1:14" x14ac:dyDescent="0.2">
      <c r="A355" s="15" t="s">
        <v>86</v>
      </c>
      <c r="B355" s="63">
        <v>5</v>
      </c>
      <c r="C355" s="63">
        <v>0</v>
      </c>
      <c r="D355" s="63">
        <v>10</v>
      </c>
      <c r="E355" s="63">
        <v>5</v>
      </c>
      <c r="F355" s="63">
        <v>6</v>
      </c>
      <c r="G355" s="63">
        <v>3</v>
      </c>
      <c r="H355" s="63">
        <v>6</v>
      </c>
      <c r="I355" s="63">
        <v>0</v>
      </c>
      <c r="J355" s="63">
        <v>7</v>
      </c>
      <c r="K355" s="79">
        <f>SUM(B355:J355)</f>
        <v>42</v>
      </c>
      <c r="L355" s="56"/>
    </row>
    <row r="356" spans="1:14" x14ac:dyDescent="0.2">
      <c r="A356" s="15" t="s">
        <v>109</v>
      </c>
      <c r="B356" s="63">
        <v>6</v>
      </c>
      <c r="C356" s="63">
        <v>0</v>
      </c>
      <c r="D356" s="63">
        <v>12</v>
      </c>
      <c r="E356" s="63">
        <v>6</v>
      </c>
      <c r="F356" s="63">
        <v>7</v>
      </c>
      <c r="G356" s="63">
        <v>8</v>
      </c>
      <c r="H356" s="63">
        <v>6</v>
      </c>
      <c r="I356" s="63">
        <v>0</v>
      </c>
      <c r="J356" s="63">
        <v>7</v>
      </c>
      <c r="K356" s="79">
        <f>SUM(B356:J356)</f>
        <v>52</v>
      </c>
      <c r="L356" s="86">
        <f>AVERAGE(K355/K356)</f>
        <v>0.80769230769230771</v>
      </c>
    </row>
    <row r="357" spans="1:14" x14ac:dyDescent="0.2">
      <c r="A357" s="15" t="s">
        <v>110</v>
      </c>
      <c r="B357" s="83">
        <f t="shared" ref="B357:J357" si="72">AVERAGE(B355/B356)</f>
        <v>0.83333333333333337</v>
      </c>
      <c r="C357" s="83" t="e">
        <f t="shared" si="72"/>
        <v>#DIV/0!</v>
      </c>
      <c r="D357" s="83">
        <f t="shared" si="72"/>
        <v>0.83333333333333337</v>
      </c>
      <c r="E357" s="83">
        <f t="shared" si="72"/>
        <v>0.83333333333333337</v>
      </c>
      <c r="F357" s="83">
        <f t="shared" si="72"/>
        <v>0.8571428571428571</v>
      </c>
      <c r="G357" s="83">
        <f t="shared" si="72"/>
        <v>0.375</v>
      </c>
      <c r="H357" s="83">
        <f t="shared" si="72"/>
        <v>1</v>
      </c>
      <c r="I357" s="83" t="e">
        <f t="shared" si="72"/>
        <v>#DIV/0!</v>
      </c>
      <c r="J357" s="83">
        <f t="shared" si="72"/>
        <v>1</v>
      </c>
      <c r="K357" s="88"/>
      <c r="L357" s="89"/>
    </row>
    <row r="358" spans="1:14" ht="16" thickBot="1" x14ac:dyDescent="0.25">
      <c r="A358" s="26" t="s">
        <v>101</v>
      </c>
      <c r="B358" s="61">
        <v>0</v>
      </c>
      <c r="C358" s="61">
        <v>0</v>
      </c>
      <c r="D358" s="61">
        <v>0</v>
      </c>
      <c r="E358" s="61">
        <v>0</v>
      </c>
      <c r="F358" s="61">
        <v>0</v>
      </c>
      <c r="G358" s="61">
        <v>0</v>
      </c>
      <c r="H358" s="61">
        <v>0</v>
      </c>
      <c r="I358" s="61">
        <v>0</v>
      </c>
      <c r="J358" s="61">
        <v>0</v>
      </c>
      <c r="K358" s="62">
        <f>SUM(B358:J358)</f>
        <v>0</v>
      </c>
      <c r="L358" s="60"/>
      <c r="M358" s="27"/>
      <c r="N358" s="27"/>
    </row>
    <row r="359" spans="1:14" ht="16" thickBot="1" x14ac:dyDescent="0.25">
      <c r="A359" s="15"/>
      <c r="B359" s="57"/>
      <c r="C359" s="57"/>
      <c r="D359" s="57"/>
      <c r="E359" s="57"/>
      <c r="F359" s="57"/>
      <c r="G359" s="57"/>
      <c r="H359" s="57"/>
      <c r="I359" s="57"/>
      <c r="J359" s="57"/>
      <c r="K359" s="58"/>
      <c r="L359" s="56"/>
    </row>
    <row r="360" spans="1:14" ht="16" thickBot="1" x14ac:dyDescent="0.25">
      <c r="A360" s="75" t="s">
        <v>104</v>
      </c>
      <c r="B360" s="33">
        <v>164</v>
      </c>
      <c r="C360" s="33">
        <v>136</v>
      </c>
      <c r="D360" s="33">
        <v>166</v>
      </c>
      <c r="E360" s="33">
        <v>152</v>
      </c>
      <c r="F360" s="33">
        <v>129</v>
      </c>
      <c r="G360" s="210">
        <v>186</v>
      </c>
      <c r="H360" s="210">
        <v>123</v>
      </c>
      <c r="I360" s="210">
        <v>147</v>
      </c>
      <c r="J360" s="210">
        <v>102</v>
      </c>
      <c r="K360" s="1">
        <f>SUM(B360,C360,D360,E360,F360)</f>
        <v>747</v>
      </c>
      <c r="L360" s="155">
        <f>AVERAGE(K360/5)</f>
        <v>149.4</v>
      </c>
      <c r="M360" s="1">
        <v>0</v>
      </c>
      <c r="N360" s="1">
        <v>1</v>
      </c>
    </row>
    <row r="361" spans="1:14" x14ac:dyDescent="0.2">
      <c r="B361" s="33">
        <v>159</v>
      </c>
      <c r="C361" s="33">
        <v>224</v>
      </c>
      <c r="D361" s="33">
        <v>143</v>
      </c>
      <c r="E361" s="33">
        <v>156</v>
      </c>
      <c r="F361" s="33">
        <v>159</v>
      </c>
      <c r="G361" s="210">
        <v>130</v>
      </c>
      <c r="H361" s="210">
        <v>131</v>
      </c>
      <c r="I361" s="210">
        <v>144</v>
      </c>
      <c r="J361" s="210">
        <v>105</v>
      </c>
      <c r="K361" s="1">
        <f>SUM(B361,C361,D361,E361,F361)</f>
        <v>841</v>
      </c>
      <c r="L361" s="155">
        <f>AVERAGE(K361/5)</f>
        <v>168.2</v>
      </c>
      <c r="M361" s="1">
        <v>1</v>
      </c>
      <c r="N361" s="1">
        <v>0</v>
      </c>
    </row>
    <row r="362" spans="1:14" x14ac:dyDescent="0.2">
      <c r="B362" s="33">
        <v>170</v>
      </c>
      <c r="C362" s="33">
        <v>227</v>
      </c>
      <c r="D362" s="33">
        <v>166</v>
      </c>
      <c r="E362" s="33">
        <v>126</v>
      </c>
      <c r="F362" s="33">
        <v>170</v>
      </c>
      <c r="G362" s="210">
        <v>122</v>
      </c>
      <c r="H362" s="210">
        <v>86</v>
      </c>
      <c r="I362" s="210">
        <v>134</v>
      </c>
      <c r="J362" s="210">
        <v>111</v>
      </c>
      <c r="K362" s="1">
        <f>SUM(B362,C362,D362,E362,F362)</f>
        <v>859</v>
      </c>
      <c r="L362" s="155">
        <f>AVERAGE(K362/5)</f>
        <v>171.8</v>
      </c>
      <c r="M362" s="1">
        <v>1</v>
      </c>
      <c r="N362" s="1">
        <v>0</v>
      </c>
    </row>
    <row r="363" spans="1:14" ht="16" thickBot="1" x14ac:dyDescent="0.25">
      <c r="A363" s="15" t="s">
        <v>93</v>
      </c>
      <c r="B363" s="33">
        <v>3</v>
      </c>
      <c r="C363" s="33">
        <v>3</v>
      </c>
      <c r="D363" s="33">
        <v>3</v>
      </c>
      <c r="E363" s="33">
        <v>3</v>
      </c>
      <c r="F363" s="33">
        <v>3</v>
      </c>
      <c r="G363" s="210">
        <v>0</v>
      </c>
      <c r="H363" s="210">
        <v>0</v>
      </c>
      <c r="I363" s="210">
        <v>0</v>
      </c>
      <c r="J363" s="210">
        <v>0</v>
      </c>
      <c r="K363" s="1">
        <f>SUM(B363:J363)</f>
        <v>15</v>
      </c>
      <c r="L363" s="155"/>
    </row>
    <row r="364" spans="1:14" ht="16" thickBot="1" x14ac:dyDescent="0.25">
      <c r="A364" t="s">
        <v>71</v>
      </c>
      <c r="B364" s="19">
        <f t="shared" ref="B364:F364" si="73">SUM(B360,B361,B362)</f>
        <v>493</v>
      </c>
      <c r="C364" s="20">
        <f t="shared" si="73"/>
        <v>587</v>
      </c>
      <c r="D364" s="20">
        <f t="shared" si="73"/>
        <v>475</v>
      </c>
      <c r="E364" s="20">
        <f t="shared" si="73"/>
        <v>434</v>
      </c>
      <c r="F364" s="20">
        <f t="shared" si="73"/>
        <v>458</v>
      </c>
      <c r="G364" s="20">
        <v>0</v>
      </c>
      <c r="H364" s="20">
        <v>0</v>
      </c>
      <c r="I364" s="20">
        <v>0</v>
      </c>
      <c r="J364" s="8">
        <v>0</v>
      </c>
      <c r="K364" s="1">
        <f>SUM(K360:K362)</f>
        <v>2447</v>
      </c>
      <c r="L364" s="155">
        <f>AVERAGE(K364/K363)</f>
        <v>163.13333333333333</v>
      </c>
    </row>
    <row r="365" spans="1:14" ht="16" thickBot="1" x14ac:dyDescent="0.25">
      <c r="A365" t="s">
        <v>72</v>
      </c>
      <c r="B365" s="163">
        <f t="shared" ref="B365:J365" si="74">AVERAGE(B364/B363)</f>
        <v>164.33333333333334</v>
      </c>
      <c r="C365" s="159">
        <f t="shared" si="74"/>
        <v>195.66666666666666</v>
      </c>
      <c r="D365" s="159">
        <f t="shared" si="74"/>
        <v>158.33333333333334</v>
      </c>
      <c r="E365" s="159">
        <f t="shared" si="74"/>
        <v>144.66666666666666</v>
      </c>
      <c r="F365" s="159">
        <f t="shared" si="74"/>
        <v>152.66666666666666</v>
      </c>
      <c r="G365" s="159" t="e">
        <f t="shared" si="74"/>
        <v>#DIV/0!</v>
      </c>
      <c r="H365" s="159" t="e">
        <f t="shared" si="74"/>
        <v>#DIV/0!</v>
      </c>
      <c r="I365" s="159" t="e">
        <f t="shared" si="74"/>
        <v>#DIV/0!</v>
      </c>
      <c r="J365" s="164" t="e">
        <f t="shared" si="74"/>
        <v>#DIV/0!</v>
      </c>
      <c r="M365" s="24">
        <f>SUM(M360:M362)</f>
        <v>2</v>
      </c>
      <c r="N365" s="25">
        <f>SUM(N360:N363)</f>
        <v>1</v>
      </c>
    </row>
    <row r="366" spans="1:14" x14ac:dyDescent="0.2">
      <c r="A366" s="11" t="s">
        <v>138</v>
      </c>
      <c r="B366" s="9"/>
      <c r="C366" s="9"/>
      <c r="D366" s="9"/>
      <c r="E366" s="9"/>
      <c r="F366" s="9"/>
      <c r="G366" s="210">
        <v>3</v>
      </c>
      <c r="H366" s="210">
        <v>3</v>
      </c>
      <c r="I366" s="210">
        <v>3</v>
      </c>
      <c r="J366" s="210">
        <v>3</v>
      </c>
      <c r="M366" s="52"/>
      <c r="N366" s="52"/>
    </row>
    <row r="367" spans="1:14" x14ac:dyDescent="0.2">
      <c r="A367" s="11" t="s">
        <v>139</v>
      </c>
      <c r="B367" s="9"/>
      <c r="C367" s="9"/>
      <c r="D367" s="9"/>
      <c r="E367" s="9"/>
      <c r="F367" s="9"/>
      <c r="G367" s="210">
        <v>438</v>
      </c>
      <c r="H367" s="210">
        <v>340</v>
      </c>
      <c r="I367" s="210">
        <v>425</v>
      </c>
      <c r="J367" s="210">
        <v>318</v>
      </c>
      <c r="M367" s="52"/>
      <c r="N367" s="52"/>
    </row>
    <row r="368" spans="1:14" x14ac:dyDescent="0.2">
      <c r="B368" s="33"/>
      <c r="C368" s="33"/>
      <c r="D368" s="33"/>
      <c r="E368" s="33"/>
      <c r="F368" s="33"/>
      <c r="G368" s="210">
        <f t="shared" ref="G368:J368" si="75">SUM(G360:G362)</f>
        <v>438</v>
      </c>
      <c r="H368" s="210">
        <f t="shared" si="75"/>
        <v>340</v>
      </c>
      <c r="I368" s="210">
        <f t="shared" si="75"/>
        <v>425</v>
      </c>
      <c r="J368" s="210">
        <f t="shared" si="75"/>
        <v>318</v>
      </c>
    </row>
    <row r="369" spans="1:14" x14ac:dyDescent="0.2">
      <c r="B369" s="64">
        <f t="shared" ref="B369:J369" si="76">AVERAGE(B368/3)</f>
        <v>0</v>
      </c>
      <c r="C369" s="64">
        <f t="shared" si="76"/>
        <v>0</v>
      </c>
      <c r="D369" s="64">
        <f t="shared" si="76"/>
        <v>0</v>
      </c>
      <c r="E369" s="64">
        <f t="shared" si="76"/>
        <v>0</v>
      </c>
      <c r="F369" s="64">
        <f t="shared" si="76"/>
        <v>0</v>
      </c>
      <c r="G369" s="211">
        <f t="shared" si="76"/>
        <v>146</v>
      </c>
      <c r="H369" s="211">
        <f t="shared" si="76"/>
        <v>113.33333333333333</v>
      </c>
      <c r="I369" s="211">
        <f t="shared" si="76"/>
        <v>141.66666666666666</v>
      </c>
      <c r="J369" s="211">
        <f t="shared" si="76"/>
        <v>106</v>
      </c>
    </row>
    <row r="370" spans="1:14" x14ac:dyDescent="0.2">
      <c r="A370" s="15" t="s">
        <v>86</v>
      </c>
      <c r="B370" s="63">
        <v>7</v>
      </c>
      <c r="C370" s="63">
        <v>10</v>
      </c>
      <c r="D370" s="63">
        <v>8</v>
      </c>
      <c r="E370" s="63">
        <v>6</v>
      </c>
      <c r="F370" s="63">
        <v>3</v>
      </c>
      <c r="G370" s="63">
        <v>3</v>
      </c>
      <c r="H370" s="63">
        <v>1</v>
      </c>
      <c r="I370" s="63">
        <v>2</v>
      </c>
      <c r="J370" s="63">
        <v>3</v>
      </c>
      <c r="K370" s="79">
        <f>SUM(B370:J370)</f>
        <v>43</v>
      </c>
      <c r="L370" s="56"/>
    </row>
    <row r="371" spans="1:14" x14ac:dyDescent="0.2">
      <c r="A371" s="15" t="s">
        <v>109</v>
      </c>
      <c r="B371" s="63">
        <v>8</v>
      </c>
      <c r="C371" s="63">
        <v>14</v>
      </c>
      <c r="D371" s="63">
        <v>9</v>
      </c>
      <c r="E371" s="63">
        <v>8</v>
      </c>
      <c r="F371" s="63">
        <v>5</v>
      </c>
      <c r="G371" s="63">
        <v>7</v>
      </c>
      <c r="H371" s="63">
        <v>10</v>
      </c>
      <c r="I371" s="63">
        <v>8</v>
      </c>
      <c r="J371" s="63">
        <v>6</v>
      </c>
      <c r="K371" s="79">
        <f>SUM(B371:J371)</f>
        <v>75</v>
      </c>
      <c r="L371" s="86">
        <f>AVERAGE(K370/K371)</f>
        <v>0.57333333333333336</v>
      </c>
    </row>
    <row r="372" spans="1:14" x14ac:dyDescent="0.2">
      <c r="A372" s="15" t="s">
        <v>110</v>
      </c>
      <c r="B372" s="83">
        <f t="shared" ref="B372:J372" si="77">AVERAGE(B370/B371)</f>
        <v>0.875</v>
      </c>
      <c r="C372" s="83">
        <f t="shared" si="77"/>
        <v>0.7142857142857143</v>
      </c>
      <c r="D372" s="83">
        <f t="shared" si="77"/>
        <v>0.88888888888888884</v>
      </c>
      <c r="E372" s="83">
        <f t="shared" si="77"/>
        <v>0.75</v>
      </c>
      <c r="F372" s="83">
        <f t="shared" si="77"/>
        <v>0.6</v>
      </c>
      <c r="G372" s="83">
        <f t="shared" si="77"/>
        <v>0.42857142857142855</v>
      </c>
      <c r="H372" s="83">
        <f t="shared" si="77"/>
        <v>0.1</v>
      </c>
      <c r="I372" s="83">
        <f t="shared" si="77"/>
        <v>0.25</v>
      </c>
      <c r="J372" s="83">
        <f t="shared" si="77"/>
        <v>0.5</v>
      </c>
      <c r="K372" s="88"/>
      <c r="L372" s="89"/>
    </row>
    <row r="373" spans="1:14" ht="16" thickBot="1" x14ac:dyDescent="0.25">
      <c r="A373" s="26" t="s">
        <v>101</v>
      </c>
      <c r="B373" s="61">
        <v>0</v>
      </c>
      <c r="C373" s="61">
        <v>1</v>
      </c>
      <c r="D373" s="61">
        <v>0</v>
      </c>
      <c r="E373" s="61">
        <v>0</v>
      </c>
      <c r="F373" s="61">
        <v>0</v>
      </c>
      <c r="G373" s="61">
        <v>0</v>
      </c>
      <c r="H373" s="61">
        <v>0</v>
      </c>
      <c r="I373" s="61">
        <v>0</v>
      </c>
      <c r="J373" s="61">
        <v>0</v>
      </c>
      <c r="K373" s="62">
        <f>SUM(B373:J373)</f>
        <v>1</v>
      </c>
      <c r="L373" s="60"/>
      <c r="M373" s="27"/>
      <c r="N373" s="27"/>
    </row>
    <row r="374" spans="1:14" s="197" customFormat="1" ht="16" thickBot="1" x14ac:dyDescent="0.25">
      <c r="A374" s="220"/>
      <c r="B374" s="221"/>
      <c r="C374" s="221"/>
      <c r="D374" s="221"/>
      <c r="E374" s="221"/>
      <c r="F374" s="221"/>
      <c r="G374" s="221"/>
      <c r="H374" s="221"/>
      <c r="I374" s="221"/>
      <c r="J374" s="221"/>
      <c r="K374" s="216"/>
      <c r="L374" s="222"/>
      <c r="M374" s="223"/>
      <c r="N374" s="223"/>
    </row>
    <row r="375" spans="1:14" s="197" customFormat="1" ht="16" thickBot="1" x14ac:dyDescent="0.25">
      <c r="A375" s="224" t="s">
        <v>179</v>
      </c>
      <c r="B375" s="175">
        <v>182</v>
      </c>
      <c r="C375" s="175">
        <v>188</v>
      </c>
      <c r="D375" s="175">
        <v>99</v>
      </c>
      <c r="E375" s="175">
        <v>179</v>
      </c>
      <c r="F375" s="175">
        <v>144</v>
      </c>
      <c r="G375" s="210"/>
      <c r="H375" s="210"/>
      <c r="I375" s="210"/>
      <c r="J375" s="210"/>
      <c r="K375" s="199">
        <f>SUM(B375,C375,D375,E375,F375)</f>
        <v>792</v>
      </c>
      <c r="L375" s="155">
        <f>AVERAGE(K375/5)</f>
        <v>158.4</v>
      </c>
      <c r="M375" s="199"/>
      <c r="N375" s="199"/>
    </row>
    <row r="376" spans="1:14" s="197" customFormat="1" x14ac:dyDescent="0.2">
      <c r="B376" s="175">
        <v>159</v>
      </c>
      <c r="C376" s="175">
        <v>153</v>
      </c>
      <c r="D376" s="175"/>
      <c r="E376" s="175">
        <v>173</v>
      </c>
      <c r="F376" s="175">
        <v>148</v>
      </c>
      <c r="G376" s="210"/>
      <c r="H376" s="210"/>
      <c r="I376" s="226">
        <v>102</v>
      </c>
      <c r="J376" s="210"/>
      <c r="K376" s="199">
        <f>SUM(B376,C376,E376,F376,I376)</f>
        <v>735</v>
      </c>
      <c r="L376" s="155">
        <f>AVERAGE(K376/5)</f>
        <v>147</v>
      </c>
      <c r="M376" s="199"/>
      <c r="N376" s="199"/>
    </row>
    <row r="377" spans="1:14" s="197" customFormat="1" x14ac:dyDescent="0.2">
      <c r="B377" s="175">
        <v>167</v>
      </c>
      <c r="C377" s="175">
        <v>139</v>
      </c>
      <c r="D377" s="175">
        <v>164</v>
      </c>
      <c r="E377" s="175">
        <v>131</v>
      </c>
      <c r="F377" s="175">
        <v>120</v>
      </c>
      <c r="G377" s="210"/>
      <c r="H377" s="210"/>
      <c r="I377" s="210"/>
      <c r="J377" s="210"/>
      <c r="K377" s="199">
        <f>SUM(B377,C377,D377,E377,F377)</f>
        <v>721</v>
      </c>
      <c r="L377" s="155">
        <f>AVERAGE(K377/5)</f>
        <v>144.19999999999999</v>
      </c>
      <c r="M377" s="199"/>
      <c r="N377" s="199"/>
    </row>
    <row r="378" spans="1:14" s="197" customFormat="1" x14ac:dyDescent="0.2">
      <c r="B378" s="175">
        <v>193</v>
      </c>
      <c r="C378" s="175">
        <v>137</v>
      </c>
      <c r="D378" s="175">
        <v>157</v>
      </c>
      <c r="E378" s="175">
        <v>148</v>
      </c>
      <c r="F378" s="175">
        <v>135</v>
      </c>
      <c r="G378" s="210"/>
      <c r="H378" s="210"/>
      <c r="I378" s="210"/>
      <c r="J378" s="210"/>
      <c r="K378" s="199">
        <f t="shared" ref="K378:K380" si="78">SUM(B378,C378,D378,E378,F378)</f>
        <v>770</v>
      </c>
      <c r="L378" s="155">
        <f t="shared" ref="L378:L380" si="79">AVERAGE(K378/5)</f>
        <v>154</v>
      </c>
      <c r="M378" s="199"/>
      <c r="N378" s="199"/>
    </row>
    <row r="379" spans="1:14" s="197" customFormat="1" x14ac:dyDescent="0.2">
      <c r="B379" s="175">
        <v>187</v>
      </c>
      <c r="C379" s="175">
        <v>173</v>
      </c>
      <c r="D379" s="175">
        <v>203</v>
      </c>
      <c r="E379" s="175">
        <v>184</v>
      </c>
      <c r="F379" s="175">
        <v>153</v>
      </c>
      <c r="G379" s="210"/>
      <c r="H379" s="210"/>
      <c r="I379" s="210"/>
      <c r="J379" s="210"/>
      <c r="K379" s="199">
        <f t="shared" si="78"/>
        <v>900</v>
      </c>
      <c r="L379" s="155">
        <f t="shared" si="79"/>
        <v>180</v>
      </c>
      <c r="M379" s="199"/>
      <c r="N379" s="199"/>
    </row>
    <row r="380" spans="1:14" s="197" customFormat="1" x14ac:dyDescent="0.2">
      <c r="B380" s="175">
        <v>158</v>
      </c>
      <c r="C380" s="175">
        <v>125</v>
      </c>
      <c r="D380" s="175">
        <v>137</v>
      </c>
      <c r="E380" s="175">
        <v>179</v>
      </c>
      <c r="F380" s="175">
        <v>170</v>
      </c>
      <c r="G380" s="210"/>
      <c r="H380" s="210"/>
      <c r="I380" s="210"/>
      <c r="J380" s="210"/>
      <c r="K380" s="199">
        <f t="shared" si="78"/>
        <v>769</v>
      </c>
      <c r="L380" s="155">
        <f t="shared" si="79"/>
        <v>153.80000000000001</v>
      </c>
      <c r="M380" s="199"/>
      <c r="N380" s="199"/>
    </row>
    <row r="381" spans="1:14" s="197" customFormat="1" ht="16" thickBot="1" x14ac:dyDescent="0.25">
      <c r="A381" s="67" t="s">
        <v>93</v>
      </c>
      <c r="B381" s="175">
        <v>6</v>
      </c>
      <c r="C381" s="175">
        <v>6</v>
      </c>
      <c r="D381" s="175">
        <v>5</v>
      </c>
      <c r="E381" s="175">
        <v>6</v>
      </c>
      <c r="F381" s="175">
        <v>6</v>
      </c>
      <c r="G381" s="210">
        <v>0</v>
      </c>
      <c r="H381" s="210">
        <v>0</v>
      </c>
      <c r="I381" s="226">
        <v>1</v>
      </c>
      <c r="J381" s="210">
        <v>0</v>
      </c>
      <c r="K381" s="199">
        <f>SUM(B381:J381)</f>
        <v>30</v>
      </c>
      <c r="L381" s="155"/>
      <c r="M381" s="199"/>
      <c r="N381" s="199"/>
    </row>
    <row r="382" spans="1:14" s="197" customFormat="1" ht="16" thickBot="1" x14ac:dyDescent="0.25">
      <c r="A382" s="197" t="s">
        <v>71</v>
      </c>
      <c r="B382" s="19">
        <f>SUM(B375:B380)</f>
        <v>1046</v>
      </c>
      <c r="C382" s="203">
        <f t="shared" ref="C382:J382" si="80">SUM(C375:C380)</f>
        <v>915</v>
      </c>
      <c r="D382" s="203">
        <f t="shared" si="80"/>
        <v>760</v>
      </c>
      <c r="E382" s="203">
        <f t="shared" si="80"/>
        <v>994</v>
      </c>
      <c r="F382" s="203">
        <f t="shared" si="80"/>
        <v>870</v>
      </c>
      <c r="G382" s="203">
        <f t="shared" si="80"/>
        <v>0</v>
      </c>
      <c r="H382" s="203">
        <f t="shared" si="80"/>
        <v>0</v>
      </c>
      <c r="I382" s="203">
        <f t="shared" si="80"/>
        <v>102</v>
      </c>
      <c r="J382" s="203">
        <f t="shared" si="80"/>
        <v>0</v>
      </c>
      <c r="K382" s="199">
        <f>SUM(K375:K380)</f>
        <v>4687</v>
      </c>
      <c r="L382" s="155">
        <f>AVERAGE(K382/K381)</f>
        <v>156.23333333333332</v>
      </c>
      <c r="M382" s="199"/>
      <c r="N382" s="199"/>
    </row>
    <row r="383" spans="1:14" s="197" customFormat="1" ht="16" thickBot="1" x14ac:dyDescent="0.25">
      <c r="A383" s="197" t="s">
        <v>72</v>
      </c>
      <c r="B383" s="163">
        <f t="shared" ref="B383:J383" si="81">AVERAGE(B382/B381)</f>
        <v>174.33333333333334</v>
      </c>
      <c r="C383" s="159">
        <f t="shared" si="81"/>
        <v>152.5</v>
      </c>
      <c r="D383" s="159">
        <f t="shared" si="81"/>
        <v>152</v>
      </c>
      <c r="E383" s="159">
        <f t="shared" si="81"/>
        <v>165.66666666666666</v>
      </c>
      <c r="F383" s="159">
        <f t="shared" si="81"/>
        <v>145</v>
      </c>
      <c r="G383" s="159" t="e">
        <f t="shared" si="81"/>
        <v>#DIV/0!</v>
      </c>
      <c r="H383" s="159" t="e">
        <f t="shared" si="81"/>
        <v>#DIV/0!</v>
      </c>
      <c r="I383" s="159">
        <f t="shared" si="81"/>
        <v>102</v>
      </c>
      <c r="J383" s="164" t="e">
        <f t="shared" si="81"/>
        <v>#DIV/0!</v>
      </c>
      <c r="K383" s="199"/>
      <c r="L383" s="199"/>
      <c r="M383" s="225"/>
      <c r="N383" s="225"/>
    </row>
    <row r="384" spans="1:14" s="197" customFormat="1" x14ac:dyDescent="0.2">
      <c r="A384" s="67" t="s">
        <v>86</v>
      </c>
      <c r="B384" s="173">
        <v>9</v>
      </c>
      <c r="C384" s="173">
        <v>7</v>
      </c>
      <c r="D384" s="173">
        <v>11</v>
      </c>
      <c r="E384" s="173">
        <v>7</v>
      </c>
      <c r="F384" s="173">
        <v>13</v>
      </c>
      <c r="G384" s="173"/>
      <c r="H384" s="173"/>
      <c r="I384" s="173">
        <v>0</v>
      </c>
      <c r="J384" s="173"/>
      <c r="K384" s="79">
        <f>SUM(B384:J384)</f>
        <v>47</v>
      </c>
      <c r="L384" s="70"/>
      <c r="M384" s="199"/>
      <c r="N384" s="199"/>
    </row>
    <row r="385" spans="1:14" s="197" customFormat="1" x14ac:dyDescent="0.2">
      <c r="A385" s="67" t="s">
        <v>109</v>
      </c>
      <c r="B385" s="173">
        <v>16</v>
      </c>
      <c r="C385" s="173">
        <v>20</v>
      </c>
      <c r="D385" s="173">
        <v>16</v>
      </c>
      <c r="E385" s="173">
        <v>14</v>
      </c>
      <c r="F385" s="173">
        <v>16</v>
      </c>
      <c r="G385" s="173"/>
      <c r="H385" s="173"/>
      <c r="I385" s="173">
        <v>0</v>
      </c>
      <c r="J385" s="173"/>
      <c r="K385" s="79">
        <f>SUM(B385:J385)</f>
        <v>82</v>
      </c>
      <c r="L385" s="86">
        <f>AVERAGE(K384/K385)</f>
        <v>0.57317073170731703</v>
      </c>
      <c r="M385" s="199"/>
      <c r="N385" s="199"/>
    </row>
    <row r="386" spans="1:14" s="197" customFormat="1" x14ac:dyDescent="0.2">
      <c r="A386" s="67" t="s">
        <v>110</v>
      </c>
      <c r="B386" s="83">
        <f t="shared" ref="B386:J386" si="82">AVERAGE(B384/B385)</f>
        <v>0.5625</v>
      </c>
      <c r="C386" s="83">
        <f t="shared" si="82"/>
        <v>0.35</v>
      </c>
      <c r="D386" s="83">
        <f t="shared" si="82"/>
        <v>0.6875</v>
      </c>
      <c r="E386" s="83">
        <f t="shared" si="82"/>
        <v>0.5</v>
      </c>
      <c r="F386" s="83">
        <f t="shared" si="82"/>
        <v>0.8125</v>
      </c>
      <c r="G386" s="83" t="e">
        <f t="shared" si="82"/>
        <v>#DIV/0!</v>
      </c>
      <c r="H386" s="83" t="e">
        <f t="shared" si="82"/>
        <v>#DIV/0!</v>
      </c>
      <c r="I386" s="83" t="e">
        <f t="shared" si="82"/>
        <v>#DIV/0!</v>
      </c>
      <c r="J386" s="83" t="e">
        <f t="shared" si="82"/>
        <v>#DIV/0!</v>
      </c>
      <c r="K386" s="88"/>
      <c r="L386" s="89"/>
      <c r="M386" s="199"/>
      <c r="N386" s="199"/>
    </row>
    <row r="387" spans="1:14" ht="16" thickBot="1" x14ac:dyDescent="0.25">
      <c r="A387" s="26" t="s">
        <v>101</v>
      </c>
      <c r="B387" s="61">
        <v>0</v>
      </c>
      <c r="C387" s="61">
        <v>0</v>
      </c>
      <c r="D387" s="61">
        <v>0</v>
      </c>
      <c r="E387" s="61">
        <v>0</v>
      </c>
      <c r="F387" s="61">
        <v>0</v>
      </c>
      <c r="G387" s="61">
        <v>0</v>
      </c>
      <c r="H387" s="61">
        <v>0</v>
      </c>
      <c r="I387" s="61">
        <v>0</v>
      </c>
      <c r="J387" s="61">
        <v>0</v>
      </c>
      <c r="K387" s="62">
        <f>SUM(B387:J387)</f>
        <v>0</v>
      </c>
      <c r="L387" s="60"/>
      <c r="M387" s="27"/>
      <c r="N387" s="27"/>
    </row>
    <row r="388" spans="1:14" ht="16" thickBot="1" x14ac:dyDescent="0.25">
      <c r="A388" s="38" t="s">
        <v>94</v>
      </c>
      <c r="B388" s="41"/>
    </row>
    <row r="389" spans="1:14" ht="16" thickBot="1" x14ac:dyDescent="0.25">
      <c r="A389" s="15" t="s">
        <v>78</v>
      </c>
      <c r="B389" s="43">
        <f t="shared" ref="B389:J389" si="83">SUM(B153,B168,B183,B198,B213,B228,B243,B258,B273,B288,B303,B318,B333,B348,B363)</f>
        <v>44</v>
      </c>
      <c r="C389" s="44">
        <f t="shared" si="83"/>
        <v>37</v>
      </c>
      <c r="D389" s="44">
        <f t="shared" si="83"/>
        <v>40</v>
      </c>
      <c r="E389" s="44">
        <f t="shared" si="83"/>
        <v>37</v>
      </c>
      <c r="F389" s="44">
        <f t="shared" si="83"/>
        <v>29</v>
      </c>
      <c r="G389" s="44">
        <f t="shared" si="83"/>
        <v>9</v>
      </c>
      <c r="H389" s="44">
        <f t="shared" si="83"/>
        <v>9</v>
      </c>
      <c r="I389" s="44">
        <f t="shared" si="83"/>
        <v>12</v>
      </c>
      <c r="J389" s="45">
        <f t="shared" si="83"/>
        <v>8</v>
      </c>
      <c r="K389" s="1">
        <f>SUM(B389:J389)</f>
        <v>225</v>
      </c>
    </row>
    <row r="390" spans="1:14" ht="16" thickBot="1" x14ac:dyDescent="0.25">
      <c r="A390" s="15" t="s">
        <v>76</v>
      </c>
      <c r="B390" s="19">
        <f t="shared" ref="B390:J390" si="84">SUM(B154,B169,B184,B199,B214,B229,B244,B259,B274,B289,B304,B319,B334,B349,B364)</f>
        <v>8300</v>
      </c>
      <c r="C390" s="20">
        <f t="shared" si="84"/>
        <v>6215</v>
      </c>
      <c r="D390" s="20">
        <f t="shared" si="84"/>
        <v>6337</v>
      </c>
      <c r="E390" s="20">
        <f t="shared" si="84"/>
        <v>5666</v>
      </c>
      <c r="F390" s="20">
        <f t="shared" si="84"/>
        <v>4067</v>
      </c>
      <c r="G390" s="20">
        <f t="shared" si="84"/>
        <v>1123</v>
      </c>
      <c r="H390" s="20">
        <f t="shared" si="84"/>
        <v>1114</v>
      </c>
      <c r="I390" s="20">
        <f t="shared" si="84"/>
        <v>1601</v>
      </c>
      <c r="J390" s="8">
        <f t="shared" si="84"/>
        <v>915</v>
      </c>
      <c r="K390" s="1">
        <f>SUM(B390:J390)</f>
        <v>35338</v>
      </c>
    </row>
    <row r="391" spans="1:14" ht="16" thickBot="1" x14ac:dyDescent="0.25">
      <c r="A391" s="15" t="s">
        <v>77</v>
      </c>
      <c r="B391" s="93">
        <f t="shared" ref="B391:J391" si="85">AVERAGE(B390/B389)</f>
        <v>188.63636363636363</v>
      </c>
      <c r="C391" s="94">
        <f t="shared" si="85"/>
        <v>167.97297297297297</v>
      </c>
      <c r="D391" s="94">
        <f t="shared" si="85"/>
        <v>158.42500000000001</v>
      </c>
      <c r="E391" s="94">
        <f t="shared" si="85"/>
        <v>153.13513513513513</v>
      </c>
      <c r="F391" s="94">
        <f t="shared" si="85"/>
        <v>140.24137931034483</v>
      </c>
      <c r="G391" s="94">
        <f t="shared" si="85"/>
        <v>124.77777777777777</v>
      </c>
      <c r="H391" s="94">
        <f t="shared" si="85"/>
        <v>123.77777777777777</v>
      </c>
      <c r="I391" s="94">
        <f t="shared" si="85"/>
        <v>133.41666666666666</v>
      </c>
      <c r="J391" s="95">
        <f t="shared" si="85"/>
        <v>114.375</v>
      </c>
      <c r="L391" s="1">
        <f>AVERAGE(K390/K389)</f>
        <v>157.05777777777777</v>
      </c>
      <c r="M391" s="24">
        <f>SUM(M155,M170,M185,M200,M215,M230,M245,M260,M275,M290,M305,M320,M335,M350,M365)</f>
        <v>39</v>
      </c>
      <c r="N391" s="25">
        <f>SUM(N155,N170,N185,N200,N215,N230,N245,N260,N275,N290,N305,N320,N335,N350,N365)</f>
        <v>6</v>
      </c>
    </row>
    <row r="392" spans="1:14" x14ac:dyDescent="0.2">
      <c r="A392" s="15" t="s">
        <v>86</v>
      </c>
      <c r="B392" s="63">
        <f t="shared" ref="B392:J392" si="86">SUM(B160,B175,B190,B205,B220,B235,B250,B265,B280,B295,B310,B325,B340,B355,B370)</f>
        <v>91</v>
      </c>
      <c r="C392" s="63">
        <f t="shared" si="86"/>
        <v>80</v>
      </c>
      <c r="D392" s="63">
        <f t="shared" si="86"/>
        <v>95</v>
      </c>
      <c r="E392" s="63">
        <f t="shared" si="86"/>
        <v>65</v>
      </c>
      <c r="F392" s="63">
        <f t="shared" si="86"/>
        <v>54</v>
      </c>
      <c r="G392" s="63">
        <f t="shared" si="86"/>
        <v>50</v>
      </c>
      <c r="H392" s="63">
        <f t="shared" si="86"/>
        <v>74</v>
      </c>
      <c r="I392" s="63">
        <f t="shared" si="86"/>
        <v>37</v>
      </c>
      <c r="J392" s="63">
        <f t="shared" si="86"/>
        <v>35</v>
      </c>
      <c r="K392" s="79">
        <f>SUM(B392:J392)</f>
        <v>581</v>
      </c>
      <c r="L392" s="55"/>
    </row>
    <row r="393" spans="1:14" x14ac:dyDescent="0.2">
      <c r="A393" s="15" t="s">
        <v>109</v>
      </c>
      <c r="B393" s="63">
        <f t="shared" ref="B393:J393" si="87">SUM(B161,B176,B191,B206,B221,B236,B251,B266,B281,B296,B311,B326,B341,B356,B371)</f>
        <v>113</v>
      </c>
      <c r="C393" s="63">
        <f t="shared" si="87"/>
        <v>121</v>
      </c>
      <c r="D393" s="63">
        <f t="shared" si="87"/>
        <v>130</v>
      </c>
      <c r="E393" s="63">
        <f t="shared" si="87"/>
        <v>102</v>
      </c>
      <c r="F393" s="63">
        <f t="shared" si="87"/>
        <v>106</v>
      </c>
      <c r="G393" s="63">
        <f t="shared" si="87"/>
        <v>106</v>
      </c>
      <c r="H393" s="63">
        <f t="shared" si="87"/>
        <v>114</v>
      </c>
      <c r="I393" s="63">
        <f t="shared" si="87"/>
        <v>96</v>
      </c>
      <c r="J393" s="63">
        <f t="shared" si="87"/>
        <v>73</v>
      </c>
      <c r="K393" s="79">
        <f>SUM(B393:J393)</f>
        <v>961</v>
      </c>
      <c r="L393" s="86">
        <f>AVERAGE(K392/K393)</f>
        <v>0.60457856399583765</v>
      </c>
    </row>
    <row r="394" spans="1:14" x14ac:dyDescent="0.2">
      <c r="A394" s="15" t="s">
        <v>110</v>
      </c>
      <c r="B394" s="83">
        <f t="shared" ref="B394:J394" si="88">AVERAGE(B392/B393)</f>
        <v>0.80530973451327437</v>
      </c>
      <c r="C394" s="83">
        <f t="shared" si="88"/>
        <v>0.66115702479338845</v>
      </c>
      <c r="D394" s="83">
        <f t="shared" si="88"/>
        <v>0.73076923076923073</v>
      </c>
      <c r="E394" s="83">
        <f t="shared" si="88"/>
        <v>0.63725490196078427</v>
      </c>
      <c r="F394" s="83">
        <f t="shared" si="88"/>
        <v>0.50943396226415094</v>
      </c>
      <c r="G394" s="83">
        <f t="shared" si="88"/>
        <v>0.47169811320754718</v>
      </c>
      <c r="H394" s="83">
        <f t="shared" si="88"/>
        <v>0.64912280701754388</v>
      </c>
      <c r="I394" s="83">
        <f t="shared" si="88"/>
        <v>0.38541666666666669</v>
      </c>
      <c r="J394" s="83">
        <f t="shared" si="88"/>
        <v>0.47945205479452052</v>
      </c>
      <c r="K394" s="88"/>
      <c r="L394" s="89"/>
    </row>
    <row r="395" spans="1:14" x14ac:dyDescent="0.2">
      <c r="A395" s="15" t="s">
        <v>101</v>
      </c>
      <c r="B395" s="63">
        <f t="shared" ref="B395:J395" si="89">SUM(B163,B178,B193,B208,B223,B238,B253,B268,B283,B298,B313,B328,B343,B358,B373)</f>
        <v>7</v>
      </c>
      <c r="C395" s="63">
        <f t="shared" si="89"/>
        <v>3</v>
      </c>
      <c r="D395" s="63">
        <f t="shared" si="89"/>
        <v>0</v>
      </c>
      <c r="E395" s="63">
        <f t="shared" si="89"/>
        <v>0</v>
      </c>
      <c r="F395" s="63">
        <f t="shared" si="89"/>
        <v>0</v>
      </c>
      <c r="G395" s="63">
        <f t="shared" si="89"/>
        <v>0</v>
      </c>
      <c r="H395" s="63">
        <f t="shared" si="89"/>
        <v>0</v>
      </c>
      <c r="I395" s="63">
        <f t="shared" si="89"/>
        <v>0</v>
      </c>
      <c r="J395" s="63">
        <f t="shared" si="89"/>
        <v>0</v>
      </c>
      <c r="K395" s="64">
        <f>SUM(B395:J395)</f>
        <v>10</v>
      </c>
      <c r="L395" s="55"/>
    </row>
    <row r="396" spans="1:14" ht="16" thickBot="1" x14ac:dyDescent="0.25"/>
    <row r="397" spans="1:14" ht="16" thickBot="1" x14ac:dyDescent="0.25">
      <c r="A397" s="46" t="s">
        <v>96</v>
      </c>
      <c r="B397" s="47"/>
      <c r="C397" s="50" t="s">
        <v>98</v>
      </c>
    </row>
    <row r="398" spans="1:14" ht="16" thickBot="1" x14ac:dyDescent="0.25">
      <c r="A398" s="15" t="s">
        <v>78</v>
      </c>
      <c r="B398" s="43">
        <f t="shared" ref="B398:J398" si="90">SUM(B140,B389)</f>
        <v>52</v>
      </c>
      <c r="C398" s="44">
        <f t="shared" si="90"/>
        <v>46</v>
      </c>
      <c r="D398" s="44">
        <f t="shared" si="90"/>
        <v>49</v>
      </c>
      <c r="E398" s="44">
        <f t="shared" si="90"/>
        <v>46</v>
      </c>
      <c r="F398" s="44">
        <f t="shared" si="90"/>
        <v>38</v>
      </c>
      <c r="G398" s="44">
        <f t="shared" si="90"/>
        <v>17</v>
      </c>
      <c r="H398" s="44">
        <f t="shared" si="90"/>
        <v>17</v>
      </c>
      <c r="I398" s="44">
        <f t="shared" si="90"/>
        <v>20</v>
      </c>
      <c r="J398" s="45">
        <f t="shared" si="90"/>
        <v>11</v>
      </c>
      <c r="K398" s="1">
        <f>SUM(B398:J398)</f>
        <v>296</v>
      </c>
    </row>
    <row r="399" spans="1:14" ht="16" thickBot="1" x14ac:dyDescent="0.25">
      <c r="A399" s="15" t="s">
        <v>76</v>
      </c>
      <c r="B399" s="19">
        <f t="shared" ref="B399:J399" si="91">SUM(B141,B390)</f>
        <v>9811</v>
      </c>
      <c r="C399" s="20">
        <f t="shared" si="91"/>
        <v>7626</v>
      </c>
      <c r="D399" s="20">
        <f t="shared" si="91"/>
        <v>7522</v>
      </c>
      <c r="E399" s="20">
        <f t="shared" si="91"/>
        <v>6852</v>
      </c>
      <c r="F399" s="20">
        <f t="shared" si="91"/>
        <v>5197</v>
      </c>
      <c r="G399" s="20">
        <f t="shared" si="91"/>
        <v>2193</v>
      </c>
      <c r="H399" s="20">
        <f t="shared" si="91"/>
        <v>2056</v>
      </c>
      <c r="I399" s="20">
        <f t="shared" si="91"/>
        <v>2702</v>
      </c>
      <c r="J399" s="8">
        <f t="shared" si="91"/>
        <v>1249</v>
      </c>
      <c r="K399" s="1">
        <f>SUM(B399:J399)</f>
        <v>45208</v>
      </c>
    </row>
    <row r="400" spans="1:14" ht="16" thickBot="1" x14ac:dyDescent="0.25">
      <c r="A400" s="15" t="s">
        <v>77</v>
      </c>
      <c r="B400" s="28">
        <f t="shared" ref="B400:J400" si="92">AVERAGE(B399/B398)</f>
        <v>188.67307692307693</v>
      </c>
      <c r="C400" s="27">
        <f t="shared" si="92"/>
        <v>165.78260869565219</v>
      </c>
      <c r="D400" s="27">
        <f t="shared" si="92"/>
        <v>153.51020408163265</v>
      </c>
      <c r="E400" s="27">
        <f t="shared" si="92"/>
        <v>148.95652173913044</v>
      </c>
      <c r="F400" s="27">
        <f t="shared" si="92"/>
        <v>136.76315789473685</v>
      </c>
      <c r="G400" s="27">
        <f t="shared" si="92"/>
        <v>129</v>
      </c>
      <c r="H400" s="27">
        <f t="shared" si="92"/>
        <v>120.94117647058823</v>
      </c>
      <c r="I400" s="27">
        <f t="shared" si="92"/>
        <v>135.1</v>
      </c>
      <c r="J400" s="42">
        <f t="shared" si="92"/>
        <v>113.54545454545455</v>
      </c>
      <c r="L400" s="1">
        <f>AVERAGE(K399/K398)</f>
        <v>152.72972972972974</v>
      </c>
    </row>
    <row r="401" spans="1:14" ht="16" thickBot="1" x14ac:dyDescent="0.25">
      <c r="A401" s="145" t="s">
        <v>146</v>
      </c>
      <c r="B401" s="142">
        <f t="shared" ref="B401:J401" si="93">SUM(B103,B117,B131,B156,B171,B186,B201,B216,B231,B246,B261,B276,B291,B306,B321,B336,B351,B366)</f>
        <v>1</v>
      </c>
      <c r="C401" s="142">
        <f t="shared" si="93"/>
        <v>5</v>
      </c>
      <c r="D401" s="142">
        <f t="shared" si="93"/>
        <v>5</v>
      </c>
      <c r="E401" s="142">
        <f t="shared" si="93"/>
        <v>8</v>
      </c>
      <c r="F401" s="142">
        <f t="shared" si="93"/>
        <v>16</v>
      </c>
      <c r="G401" s="142">
        <f t="shared" si="93"/>
        <v>36</v>
      </c>
      <c r="H401" s="142">
        <f t="shared" si="93"/>
        <v>36</v>
      </c>
      <c r="I401" s="142">
        <f t="shared" si="93"/>
        <v>28</v>
      </c>
      <c r="J401" s="142">
        <f t="shared" si="93"/>
        <v>37</v>
      </c>
      <c r="M401" s="52"/>
      <c r="N401" s="52"/>
    </row>
    <row r="402" spans="1:14" ht="16" thickBot="1" x14ac:dyDescent="0.25">
      <c r="A402" s="145" t="s">
        <v>142</v>
      </c>
      <c r="B402" s="142">
        <f t="shared" ref="B402:J402" si="94">SUM(B104,B118,B132,B157,B172,B187,B202,B217,B232,B247,B262,B277,B292,B307,B322,B337,B352,B367)</f>
        <v>160</v>
      </c>
      <c r="C402" s="142">
        <f t="shared" si="94"/>
        <v>877</v>
      </c>
      <c r="D402" s="142">
        <f t="shared" si="94"/>
        <v>784</v>
      </c>
      <c r="E402" s="142">
        <f t="shared" si="94"/>
        <v>1232</v>
      </c>
      <c r="F402" s="142">
        <f t="shared" si="94"/>
        <v>2030</v>
      </c>
      <c r="G402" s="142">
        <f t="shared" si="94"/>
        <v>4839</v>
      </c>
      <c r="H402" s="142">
        <f t="shared" si="94"/>
        <v>4591</v>
      </c>
      <c r="I402" s="142">
        <f t="shared" si="94"/>
        <v>3541</v>
      </c>
      <c r="J402" s="142">
        <f t="shared" si="94"/>
        <v>3872</v>
      </c>
      <c r="M402" s="24">
        <f>SUM(M142,M391)</f>
        <v>50</v>
      </c>
      <c r="N402" s="25">
        <f>SUM(N142,N391)</f>
        <v>28</v>
      </c>
    </row>
    <row r="403" spans="1:14" ht="16" thickBot="1" x14ac:dyDescent="0.25">
      <c r="A403" s="15"/>
      <c r="B403" s="9"/>
      <c r="C403" s="9"/>
      <c r="D403" s="9"/>
      <c r="E403" s="9"/>
      <c r="F403" s="9"/>
      <c r="G403" s="9"/>
      <c r="H403" s="9"/>
      <c r="I403" s="9"/>
      <c r="J403" s="9"/>
      <c r="L403" s="31" t="s">
        <v>92</v>
      </c>
      <c r="M403" s="146">
        <f>SUM(M143,M391)</f>
        <v>42</v>
      </c>
      <c r="N403" s="35">
        <f>SUM(N143,N391)</f>
        <v>12</v>
      </c>
    </row>
    <row r="404" spans="1:14" x14ac:dyDescent="0.2">
      <c r="A404" s="15" t="s">
        <v>86</v>
      </c>
      <c r="B404" s="63">
        <f t="shared" ref="B404:J404" si="95">SUM(B144,B392)</f>
        <v>98</v>
      </c>
      <c r="C404" s="63">
        <f t="shared" si="95"/>
        <v>84</v>
      </c>
      <c r="D404" s="63">
        <f t="shared" si="95"/>
        <v>99</v>
      </c>
      <c r="E404" s="63">
        <f t="shared" si="95"/>
        <v>68</v>
      </c>
      <c r="F404" s="63">
        <f t="shared" si="95"/>
        <v>55</v>
      </c>
      <c r="G404" s="63">
        <f t="shared" si="95"/>
        <v>51</v>
      </c>
      <c r="H404" s="63">
        <f t="shared" si="95"/>
        <v>80</v>
      </c>
      <c r="I404" s="63">
        <f t="shared" si="95"/>
        <v>39</v>
      </c>
      <c r="J404" s="63">
        <f t="shared" si="95"/>
        <v>37</v>
      </c>
      <c r="K404" s="79">
        <f>SUM(B404:J404)</f>
        <v>611</v>
      </c>
      <c r="L404" s="55"/>
    </row>
    <row r="405" spans="1:14" x14ac:dyDescent="0.2">
      <c r="A405" s="15" t="s">
        <v>109</v>
      </c>
      <c r="B405" s="63">
        <f t="shared" ref="B405:J405" si="96">SUM(B145,B393)</f>
        <v>125</v>
      </c>
      <c r="C405" s="63">
        <f t="shared" si="96"/>
        <v>128</v>
      </c>
      <c r="D405" s="63">
        <f t="shared" si="96"/>
        <v>136</v>
      </c>
      <c r="E405" s="63">
        <f t="shared" si="96"/>
        <v>105</v>
      </c>
      <c r="F405" s="63">
        <f t="shared" si="96"/>
        <v>115</v>
      </c>
      <c r="G405" s="63">
        <f t="shared" si="96"/>
        <v>109</v>
      </c>
      <c r="H405" s="63">
        <f t="shared" si="96"/>
        <v>124</v>
      </c>
      <c r="I405" s="63">
        <f t="shared" si="96"/>
        <v>104</v>
      </c>
      <c r="J405" s="63">
        <f t="shared" si="96"/>
        <v>78</v>
      </c>
      <c r="K405" s="79">
        <f>SUM(B405:J405)</f>
        <v>1024</v>
      </c>
      <c r="L405" s="87">
        <f>AVERAGE(K404/K405)</f>
        <v>0.5966796875</v>
      </c>
      <c r="M405" s="52"/>
      <c r="N405" s="52"/>
    </row>
    <row r="406" spans="1:14" x14ac:dyDescent="0.2">
      <c r="A406" s="15" t="s">
        <v>110</v>
      </c>
      <c r="B406" s="83">
        <f t="shared" ref="B406:J406" si="97">AVERAGE(B404/B405)</f>
        <v>0.78400000000000003</v>
      </c>
      <c r="C406" s="83">
        <f t="shared" si="97"/>
        <v>0.65625</v>
      </c>
      <c r="D406" s="83">
        <f t="shared" si="97"/>
        <v>0.7279411764705882</v>
      </c>
      <c r="E406" s="83">
        <f t="shared" si="97"/>
        <v>0.64761904761904765</v>
      </c>
      <c r="F406" s="83">
        <f t="shared" si="97"/>
        <v>0.47826086956521741</v>
      </c>
      <c r="G406" s="83">
        <f t="shared" si="97"/>
        <v>0.46788990825688076</v>
      </c>
      <c r="H406" s="83">
        <f t="shared" si="97"/>
        <v>0.64516129032258063</v>
      </c>
      <c r="I406" s="83">
        <f t="shared" si="97"/>
        <v>0.375</v>
      </c>
      <c r="J406" s="83">
        <f t="shared" si="97"/>
        <v>0.47435897435897434</v>
      </c>
      <c r="K406" s="90"/>
      <c r="L406" s="91"/>
      <c r="M406" s="52"/>
      <c r="N406" s="52"/>
    </row>
    <row r="407" spans="1:14" x14ac:dyDescent="0.2">
      <c r="A407" s="15" t="s">
        <v>101</v>
      </c>
      <c r="B407" s="63">
        <f t="shared" ref="B407:J407" si="98">SUM(B147,B395)</f>
        <v>7</v>
      </c>
      <c r="C407" s="63">
        <f t="shared" si="98"/>
        <v>3</v>
      </c>
      <c r="D407" s="63">
        <f t="shared" si="98"/>
        <v>0</v>
      </c>
      <c r="E407" s="63">
        <f t="shared" si="98"/>
        <v>0</v>
      </c>
      <c r="F407" s="63">
        <f t="shared" si="98"/>
        <v>0</v>
      </c>
      <c r="G407" s="63">
        <f t="shared" si="98"/>
        <v>0</v>
      </c>
      <c r="H407" s="63">
        <f t="shared" si="98"/>
        <v>0</v>
      </c>
      <c r="I407" s="63">
        <f t="shared" si="98"/>
        <v>0</v>
      </c>
      <c r="J407" s="63">
        <f t="shared" si="98"/>
        <v>0</v>
      </c>
      <c r="K407" s="64">
        <f>SUM(B407:J407)</f>
        <v>10</v>
      </c>
    </row>
    <row r="408" spans="1:14" ht="16" thickBot="1" x14ac:dyDescent="0.25"/>
    <row r="409" spans="1:14" ht="16" thickBot="1" x14ac:dyDescent="0.25">
      <c r="A409" s="48" t="s">
        <v>97</v>
      </c>
      <c r="B409" s="49"/>
      <c r="C409" s="50" t="s">
        <v>180</v>
      </c>
    </row>
    <row r="410" spans="1:14" ht="16" thickBot="1" x14ac:dyDescent="0.25">
      <c r="A410" s="15" t="s">
        <v>78</v>
      </c>
      <c r="B410" s="141">
        <f>SUM(B8,B13,B18,B23,B28,B33,B38,B43,B48,B53,B58,B63,B68,B73,B78,B83,B88,B93,B381,B398,B401)</f>
        <v>105</v>
      </c>
      <c r="C410" s="228">
        <f t="shared" ref="C410:F410" si="99">SUM(C8,C13,C18,C23,C28,C33,C38,C43,C48,C53,C58,C63,C68,C73,C78,C83,C88,C93,C381,C398,C401)</f>
        <v>107</v>
      </c>
      <c r="D410" s="228">
        <f t="shared" si="99"/>
        <v>104</v>
      </c>
      <c r="E410" s="228">
        <f t="shared" si="99"/>
        <v>103</v>
      </c>
      <c r="F410" s="228">
        <f t="shared" si="99"/>
        <v>106</v>
      </c>
      <c r="G410" s="143">
        <f>SUM(G8,G13,G18,G23,G28,G33,G38,G43,G48,G53,G58,G63,G68,G73,G78,G83,G88,G93,G398,G401)</f>
        <v>99</v>
      </c>
      <c r="H410" s="143">
        <f>SUM(H8,H13,H18,H23,H28,H33,H38,H43,H48,H53,H58,H63,H68,H73,H78,H83,H88,H93,H398,H401)</f>
        <v>97</v>
      </c>
      <c r="I410" s="143">
        <f>SUM(I8,I13,I18,I23,I28,I33,I38,I43,I48,I53,I58,I63,I68,I73,I78,I83,I88,I93,I381,I398,I401)</f>
        <v>89</v>
      </c>
      <c r="J410" s="144">
        <f>SUM(J8,J13,J18,J23,J28,J33,J38,J43,J48,J53,J58,J63,J68,J73,J78,J83,J88,J93,J398,J401)</f>
        <v>93</v>
      </c>
      <c r="K410" s="1">
        <f>SUM(B410:J410)</f>
        <v>903</v>
      </c>
    </row>
    <row r="411" spans="1:14" ht="16" thickBot="1" x14ac:dyDescent="0.25">
      <c r="A411" s="15" t="s">
        <v>76</v>
      </c>
      <c r="B411" s="141">
        <f>SUM(B9,B14,B19,B24,B29,B34,B39,B44,B49,B54,B59,B64,B69,B74,B79,B84,B89,B94,B382,B399,B402)</f>
        <v>19546</v>
      </c>
      <c r="C411" s="228">
        <f t="shared" ref="C411:F411" si="100">SUM(C9,C14,C19,C24,C29,C34,C39,C44,C49,C54,C59,C64,C69,C74,C79,C84,C89,C94,C382,C399,C402)</f>
        <v>17845</v>
      </c>
      <c r="D411" s="228">
        <f t="shared" si="100"/>
        <v>15922</v>
      </c>
      <c r="E411" s="228">
        <f t="shared" si="100"/>
        <v>14905</v>
      </c>
      <c r="F411" s="228">
        <f t="shared" si="100"/>
        <v>14364</v>
      </c>
      <c r="G411" s="143">
        <f>SUM(G9,G14,G19,G24,G29,G34,G39,G44,G49,G54,G59,G64,G69,G74,G79,G84,G89,G94,G399,G402)</f>
        <v>13197</v>
      </c>
      <c r="H411" s="143">
        <f>SUM(H9,H14,H19,H24,H29,H34,H39,H44,H49,H54,H59,H64,H69,H74,H79,H84,H89,H94,H399,H402)</f>
        <v>12428</v>
      </c>
      <c r="I411" s="143">
        <f>SUM(I9,I14,I19,I24,I29,I34,I39,I44,I49,I54,I59,I64,I69,I74,I79,I84,I89,I94,I382,I399,I402)</f>
        <v>11319</v>
      </c>
      <c r="J411" s="144">
        <f>SUM(J9,J14,J19,J24,J29,J34,J39,J44,J49,J54,J59,J64,J69,J74,J79,J84,J89,J94,J399,J402)</f>
        <v>10122</v>
      </c>
      <c r="K411" s="1">
        <f>SUM(B411:J411)</f>
        <v>129648</v>
      </c>
    </row>
    <row r="412" spans="1:14" ht="16" thickBot="1" x14ac:dyDescent="0.25">
      <c r="A412" s="15" t="s">
        <v>77</v>
      </c>
      <c r="B412" s="147">
        <f t="shared" ref="B412:J412" si="101">AVERAGE(B411/B410)</f>
        <v>186.15238095238095</v>
      </c>
      <c r="C412" s="9">
        <f t="shared" si="101"/>
        <v>166.77570093457945</v>
      </c>
      <c r="D412" s="9">
        <f t="shared" si="101"/>
        <v>153.09615384615384</v>
      </c>
      <c r="E412" s="9">
        <f t="shared" si="101"/>
        <v>144.70873786407768</v>
      </c>
      <c r="F412" s="9">
        <f t="shared" si="101"/>
        <v>135.50943396226415</v>
      </c>
      <c r="G412" s="9">
        <f t="shared" si="101"/>
        <v>133.30303030303031</v>
      </c>
      <c r="H412" s="9">
        <f t="shared" si="101"/>
        <v>128.1237113402062</v>
      </c>
      <c r="I412" s="9">
        <f t="shared" si="101"/>
        <v>127.17977528089888</v>
      </c>
      <c r="J412" s="148">
        <f t="shared" si="101"/>
        <v>108.83870967741936</v>
      </c>
      <c r="L412" s="1">
        <f>AVERAGE(K411/K410)</f>
        <v>143.5747508305648</v>
      </c>
      <c r="M412" s="52"/>
      <c r="N412" s="52"/>
    </row>
    <row r="413" spans="1:14" ht="16" thickBot="1" x14ac:dyDescent="0.25">
      <c r="A413" s="15" t="s">
        <v>136</v>
      </c>
      <c r="B413" s="149">
        <v>181.67</v>
      </c>
      <c r="C413" s="150">
        <v>189</v>
      </c>
      <c r="D413" s="20">
        <v>166.17</v>
      </c>
      <c r="E413" s="20">
        <v>150.16999999999999</v>
      </c>
      <c r="F413" s="20">
        <v>155.33000000000001</v>
      </c>
      <c r="G413" s="20">
        <v>147.33000000000001</v>
      </c>
      <c r="H413" s="20">
        <v>122.83</v>
      </c>
      <c r="I413" s="20">
        <v>152.66999999999999</v>
      </c>
      <c r="J413" s="20">
        <v>112.83</v>
      </c>
      <c r="K413" s="8">
        <v>168.47</v>
      </c>
      <c r="M413" s="227" t="s">
        <v>181</v>
      </c>
      <c r="N413" s="52"/>
    </row>
    <row r="414" spans="1:14" x14ac:dyDescent="0.2">
      <c r="A414" s="15" t="s">
        <v>86</v>
      </c>
      <c r="B414" s="63"/>
      <c r="C414" s="63"/>
      <c r="D414" s="63"/>
      <c r="E414" s="63"/>
      <c r="F414" s="63"/>
      <c r="G414" s="63"/>
      <c r="H414" s="63"/>
      <c r="I414" s="63"/>
      <c r="J414" s="63"/>
      <c r="K414" s="82">
        <f>SUM(B414:J414)</f>
        <v>0</v>
      </c>
      <c r="L414" s="85"/>
    </row>
    <row r="415" spans="1:14" x14ac:dyDescent="0.2">
      <c r="A415" s="15" t="s">
        <v>109</v>
      </c>
      <c r="B415" s="63"/>
      <c r="C415" s="63"/>
      <c r="D415" s="63"/>
      <c r="E415" s="63"/>
      <c r="F415" s="63"/>
      <c r="G415" s="63"/>
      <c r="H415" s="63"/>
      <c r="I415" s="63"/>
      <c r="J415" s="63"/>
      <c r="K415" s="82">
        <f>SUM(B415:J415)</f>
        <v>0</v>
      </c>
      <c r="L415" s="92">
        <f>AVERAGE(K414:K415)</f>
        <v>0</v>
      </c>
    </row>
    <row r="416" spans="1:14" x14ac:dyDescent="0.2">
      <c r="A416" s="15" t="s">
        <v>110</v>
      </c>
      <c r="B416" s="83" t="e">
        <f t="shared" ref="B416:J416" si="102">AVERAGE(B414/B415)</f>
        <v>#DIV/0!</v>
      </c>
      <c r="C416" s="83" t="e">
        <f t="shared" si="102"/>
        <v>#DIV/0!</v>
      </c>
      <c r="D416" s="83" t="e">
        <f t="shared" si="102"/>
        <v>#DIV/0!</v>
      </c>
      <c r="E416" s="83" t="e">
        <f t="shared" si="102"/>
        <v>#DIV/0!</v>
      </c>
      <c r="F416" s="83" t="e">
        <f t="shared" si="102"/>
        <v>#DIV/0!</v>
      </c>
      <c r="G416" s="83" t="e">
        <f t="shared" si="102"/>
        <v>#DIV/0!</v>
      </c>
      <c r="H416" s="83" t="e">
        <f t="shared" si="102"/>
        <v>#DIV/0!</v>
      </c>
      <c r="I416" s="83" t="e">
        <f t="shared" si="102"/>
        <v>#DIV/0!</v>
      </c>
      <c r="J416" s="83" t="e">
        <f t="shared" si="102"/>
        <v>#DIV/0!</v>
      </c>
    </row>
    <row r="417" spans="1:11" x14ac:dyDescent="0.2">
      <c r="A417" s="15" t="s">
        <v>87</v>
      </c>
      <c r="B417" s="63">
        <f t="shared" ref="B417:J417" si="103">SUM(B407)</f>
        <v>7</v>
      </c>
      <c r="C417" s="63">
        <f t="shared" si="103"/>
        <v>3</v>
      </c>
      <c r="D417" s="63">
        <f t="shared" si="103"/>
        <v>0</v>
      </c>
      <c r="E417" s="63">
        <f t="shared" si="103"/>
        <v>0</v>
      </c>
      <c r="F417" s="63">
        <f t="shared" si="103"/>
        <v>0</v>
      </c>
      <c r="G417" s="63">
        <f t="shared" si="103"/>
        <v>0</v>
      </c>
      <c r="H417" s="63">
        <f t="shared" si="103"/>
        <v>0</v>
      </c>
      <c r="I417" s="63">
        <f t="shared" si="103"/>
        <v>0</v>
      </c>
      <c r="J417" s="63">
        <f t="shared" si="103"/>
        <v>0</v>
      </c>
      <c r="K417" s="64">
        <f>SUM(B417:J417)</f>
        <v>10</v>
      </c>
    </row>
  </sheetData>
  <sortState columnSort="1" ref="B1:J421">
    <sortCondition descending="1" ref="B412:J412"/>
  </sortState>
  <dataConsolidate/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3"/>
  <sheetViews>
    <sheetView workbookViewId="0">
      <pane ySplit="2" topLeftCell="A3" activePane="bottomLeft" state="frozen"/>
      <selection activeCell="A304" sqref="A304"/>
      <selection pane="bottomLeft"/>
    </sheetView>
  </sheetViews>
  <sheetFormatPr baseColWidth="10" defaultColWidth="8.83203125" defaultRowHeight="15" x14ac:dyDescent="0.2"/>
  <cols>
    <col min="1" max="2" width="9.1640625" style="1" customWidth="1"/>
    <col min="3" max="3" width="10.33203125" customWidth="1"/>
    <col min="4" max="4" width="9.5" customWidth="1"/>
    <col min="5" max="5" width="9.5" style="1" customWidth="1"/>
    <col min="6" max="14" width="5.6640625" style="1" customWidth="1"/>
  </cols>
  <sheetData>
    <row r="1" spans="1:14" ht="25" thickBot="1" x14ac:dyDescent="0.35">
      <c r="B1" s="102" t="s">
        <v>113</v>
      </c>
      <c r="F1" s="98">
        <v>1</v>
      </c>
      <c r="G1" s="99">
        <v>2</v>
      </c>
      <c r="H1" s="99">
        <v>3</v>
      </c>
      <c r="I1" s="99">
        <v>4</v>
      </c>
      <c r="J1" s="99">
        <v>5</v>
      </c>
      <c r="K1" s="99">
        <v>6</v>
      </c>
      <c r="L1" s="99">
        <v>7</v>
      </c>
      <c r="M1" s="99">
        <v>8</v>
      </c>
      <c r="N1" s="100">
        <v>9</v>
      </c>
    </row>
    <row r="2" spans="1:14" ht="47" x14ac:dyDescent="0.2">
      <c r="A2" s="101" t="s">
        <v>114</v>
      </c>
      <c r="F2" s="97" t="s">
        <v>7</v>
      </c>
      <c r="G2" s="97" t="s">
        <v>4</v>
      </c>
      <c r="H2" s="97" t="s">
        <v>2</v>
      </c>
      <c r="I2" s="97" t="s">
        <v>3</v>
      </c>
      <c r="J2" s="97" t="s">
        <v>5</v>
      </c>
      <c r="K2" s="97" t="s">
        <v>6</v>
      </c>
      <c r="L2" s="97" t="s">
        <v>8</v>
      </c>
      <c r="M2" s="97" t="s">
        <v>9</v>
      </c>
      <c r="N2" s="97" t="s">
        <v>64</v>
      </c>
    </row>
    <row r="3" spans="1:14" x14ac:dyDescent="0.2">
      <c r="A3" s="1" t="s">
        <v>30</v>
      </c>
      <c r="B3" s="1">
        <v>20</v>
      </c>
      <c r="E3" s="2" t="s">
        <v>65</v>
      </c>
      <c r="F3" s="2">
        <v>38</v>
      </c>
      <c r="G3" s="2">
        <v>32</v>
      </c>
      <c r="H3" s="2">
        <v>60</v>
      </c>
      <c r="I3" s="2">
        <v>36</v>
      </c>
      <c r="J3" s="2">
        <v>42</v>
      </c>
      <c r="K3" s="2">
        <v>36</v>
      </c>
      <c r="L3" s="2" t="s">
        <v>160</v>
      </c>
      <c r="M3" s="2">
        <v>28</v>
      </c>
      <c r="N3" s="2">
        <v>32</v>
      </c>
    </row>
    <row r="4" spans="1:14" x14ac:dyDescent="0.2">
      <c r="A4" s="1" t="s">
        <v>29</v>
      </c>
      <c r="B4" s="1">
        <v>19</v>
      </c>
      <c r="E4" s="2" t="s">
        <v>66</v>
      </c>
      <c r="F4" s="2">
        <v>18</v>
      </c>
      <c r="G4" s="2">
        <v>44</v>
      </c>
      <c r="H4" s="2">
        <v>-2</v>
      </c>
      <c r="I4" s="2">
        <v>-18</v>
      </c>
      <c r="J4" s="2">
        <v>-11</v>
      </c>
      <c r="K4" s="2">
        <v>0</v>
      </c>
      <c r="L4" s="2">
        <v>-10</v>
      </c>
      <c r="M4" s="2">
        <v>26</v>
      </c>
      <c r="N4" s="2">
        <v>1</v>
      </c>
    </row>
    <row r="5" spans="1:14" x14ac:dyDescent="0.2">
      <c r="A5" s="1" t="s">
        <v>28</v>
      </c>
      <c r="B5" s="1">
        <v>18</v>
      </c>
      <c r="E5" s="2" t="s">
        <v>67</v>
      </c>
      <c r="F5" s="2">
        <v>21</v>
      </c>
      <c r="G5" s="2">
        <v>21</v>
      </c>
      <c r="H5" s="2">
        <v>5</v>
      </c>
      <c r="I5" s="2">
        <v>15</v>
      </c>
      <c r="J5" s="2">
        <v>13</v>
      </c>
      <c r="K5" s="2">
        <v>5</v>
      </c>
      <c r="L5" s="2">
        <v>9</v>
      </c>
      <c r="M5" s="2">
        <v>10</v>
      </c>
      <c r="N5" s="2">
        <v>-26</v>
      </c>
    </row>
    <row r="6" spans="1:14" x14ac:dyDescent="0.2">
      <c r="A6" s="1" t="s">
        <v>27</v>
      </c>
      <c r="B6" s="1">
        <v>17</v>
      </c>
      <c r="E6" s="53" t="s">
        <v>100</v>
      </c>
      <c r="F6" s="2">
        <v>14</v>
      </c>
      <c r="G6" s="2">
        <v>4</v>
      </c>
      <c r="H6" s="2">
        <v>38</v>
      </c>
      <c r="I6" s="2">
        <v>10</v>
      </c>
      <c r="J6" s="2">
        <v>10</v>
      </c>
      <c r="K6" s="212"/>
      <c r="L6" s="2">
        <v>24</v>
      </c>
      <c r="M6" s="212"/>
      <c r="N6" s="2">
        <v>-3</v>
      </c>
    </row>
    <row r="7" spans="1:14" x14ac:dyDescent="0.2">
      <c r="A7" s="1" t="s">
        <v>26</v>
      </c>
      <c r="B7" s="1">
        <v>16</v>
      </c>
      <c r="E7" s="96" t="s">
        <v>112</v>
      </c>
      <c r="F7" s="2">
        <v>7</v>
      </c>
      <c r="G7" s="2">
        <v>16</v>
      </c>
      <c r="H7" s="2">
        <v>33</v>
      </c>
      <c r="I7" s="2">
        <v>9</v>
      </c>
      <c r="J7" s="2">
        <v>13</v>
      </c>
      <c r="K7" s="2">
        <v>5</v>
      </c>
      <c r="L7" s="2">
        <v>-10</v>
      </c>
      <c r="M7" s="2">
        <v>4</v>
      </c>
      <c r="N7" s="2">
        <v>21</v>
      </c>
    </row>
    <row r="8" spans="1:14" x14ac:dyDescent="0.2">
      <c r="A8" s="1" t="s">
        <v>25</v>
      </c>
      <c r="B8" s="1">
        <v>15</v>
      </c>
      <c r="E8" s="2" t="s">
        <v>111</v>
      </c>
      <c r="F8" s="2">
        <v>11</v>
      </c>
      <c r="G8" s="2">
        <v>3</v>
      </c>
      <c r="H8" s="2">
        <v>42</v>
      </c>
      <c r="I8" s="2">
        <v>8</v>
      </c>
      <c r="J8" s="2">
        <v>-9</v>
      </c>
      <c r="K8" s="2">
        <v>9</v>
      </c>
      <c r="L8" s="2">
        <v>6</v>
      </c>
      <c r="M8" s="2">
        <v>7</v>
      </c>
      <c r="N8" s="2">
        <v>2</v>
      </c>
    </row>
    <row r="9" spans="1:14" x14ac:dyDescent="0.2">
      <c r="A9" s="1" t="s">
        <v>24</v>
      </c>
      <c r="B9" s="1">
        <v>14</v>
      </c>
      <c r="E9" s="2" t="s">
        <v>147</v>
      </c>
      <c r="F9" s="2">
        <v>28</v>
      </c>
      <c r="G9" s="2">
        <v>27</v>
      </c>
      <c r="H9" s="2">
        <v>23</v>
      </c>
      <c r="I9" s="2">
        <v>13</v>
      </c>
      <c r="J9" s="2">
        <v>-2</v>
      </c>
      <c r="K9" s="2">
        <v>17</v>
      </c>
      <c r="L9" s="2">
        <v>4</v>
      </c>
      <c r="M9" s="2">
        <v>3</v>
      </c>
      <c r="N9" s="2">
        <v>-5</v>
      </c>
    </row>
    <row r="10" spans="1:14" x14ac:dyDescent="0.2">
      <c r="A10" s="1" t="s">
        <v>23</v>
      </c>
      <c r="B10" s="1">
        <v>13</v>
      </c>
      <c r="C10" s="1" t="s">
        <v>62</v>
      </c>
      <c r="D10" s="1">
        <v>2</v>
      </c>
      <c r="E10" s="2" t="s">
        <v>145</v>
      </c>
      <c r="F10" s="2">
        <v>9</v>
      </c>
      <c r="G10" s="2">
        <v>39</v>
      </c>
      <c r="H10" s="2">
        <v>8</v>
      </c>
      <c r="I10" s="2">
        <v>16</v>
      </c>
      <c r="J10" s="2">
        <v>4</v>
      </c>
      <c r="K10" s="2">
        <v>18</v>
      </c>
      <c r="L10" s="2">
        <v>13</v>
      </c>
      <c r="M10" s="2">
        <v>-1</v>
      </c>
      <c r="N10" s="2">
        <v>5</v>
      </c>
    </row>
    <row r="11" spans="1:14" x14ac:dyDescent="0.2">
      <c r="A11" s="1" t="s">
        <v>22</v>
      </c>
      <c r="B11" s="1">
        <v>12</v>
      </c>
      <c r="C11" s="1" t="s">
        <v>61</v>
      </c>
      <c r="D11" s="1">
        <v>10</v>
      </c>
      <c r="E11" s="2" t="s">
        <v>148</v>
      </c>
      <c r="F11" s="2">
        <v>39</v>
      </c>
      <c r="G11" s="2">
        <v>13</v>
      </c>
      <c r="H11" s="2">
        <v>14</v>
      </c>
      <c r="I11" s="2">
        <v>12</v>
      </c>
      <c r="J11" s="2">
        <v>-12</v>
      </c>
      <c r="K11" s="2">
        <v>17</v>
      </c>
      <c r="L11" s="2">
        <v>6</v>
      </c>
      <c r="M11" s="212"/>
      <c r="N11" s="2">
        <v>1</v>
      </c>
    </row>
    <row r="12" spans="1:14" x14ac:dyDescent="0.2">
      <c r="A12" s="1" t="s">
        <v>21</v>
      </c>
      <c r="B12" s="1">
        <v>11</v>
      </c>
      <c r="C12" s="1" t="s">
        <v>31</v>
      </c>
      <c r="D12" s="1">
        <v>10</v>
      </c>
      <c r="E12" s="2" t="s">
        <v>149</v>
      </c>
      <c r="F12" s="2">
        <v>19</v>
      </c>
      <c r="G12" s="2">
        <v>29</v>
      </c>
      <c r="H12" s="2">
        <v>82</v>
      </c>
      <c r="I12" s="2">
        <v>8</v>
      </c>
      <c r="J12" s="2">
        <v>12</v>
      </c>
      <c r="K12" s="2">
        <v>-11</v>
      </c>
      <c r="L12" s="2">
        <v>19</v>
      </c>
      <c r="M12" s="2">
        <v>14</v>
      </c>
      <c r="N12" s="2">
        <v>10</v>
      </c>
    </row>
    <row r="13" spans="1:14" x14ac:dyDescent="0.2">
      <c r="A13" s="1" t="s">
        <v>20</v>
      </c>
      <c r="B13" s="1">
        <v>10</v>
      </c>
      <c r="C13" s="1" t="s">
        <v>32</v>
      </c>
      <c r="D13" s="1">
        <v>10</v>
      </c>
      <c r="E13" s="2" t="s">
        <v>150</v>
      </c>
      <c r="F13" s="2">
        <v>33</v>
      </c>
      <c r="G13" s="2">
        <v>6</v>
      </c>
      <c r="H13" s="2">
        <v>9</v>
      </c>
      <c r="I13" s="2">
        <v>11</v>
      </c>
      <c r="J13" s="2">
        <v>12</v>
      </c>
      <c r="K13" s="2">
        <v>-6</v>
      </c>
      <c r="L13" s="2">
        <v>53</v>
      </c>
      <c r="M13" s="2">
        <v>22</v>
      </c>
      <c r="N13" s="2">
        <v>-7</v>
      </c>
    </row>
    <row r="14" spans="1:14" x14ac:dyDescent="0.2">
      <c r="A14" s="1" t="s">
        <v>19</v>
      </c>
      <c r="B14" s="1">
        <v>9</v>
      </c>
      <c r="C14" s="1" t="s">
        <v>33</v>
      </c>
      <c r="D14" s="1">
        <v>-10</v>
      </c>
      <c r="E14" s="2" t="s">
        <v>151</v>
      </c>
      <c r="F14" s="2">
        <v>14</v>
      </c>
      <c r="G14" s="2">
        <v>22</v>
      </c>
      <c r="H14" s="2">
        <v>-10</v>
      </c>
      <c r="I14" s="2">
        <v>15</v>
      </c>
      <c r="J14" s="2">
        <v>10</v>
      </c>
      <c r="K14" s="2">
        <v>-14</v>
      </c>
      <c r="L14" s="2">
        <v>-8</v>
      </c>
      <c r="M14" s="2">
        <v>-23</v>
      </c>
      <c r="N14" s="2">
        <v>-16</v>
      </c>
    </row>
    <row r="15" spans="1:14" x14ac:dyDescent="0.2">
      <c r="A15" s="1" t="s">
        <v>18</v>
      </c>
      <c r="B15" s="1">
        <v>8</v>
      </c>
      <c r="C15" s="1" t="s">
        <v>34</v>
      </c>
      <c r="D15" s="1">
        <v>-10</v>
      </c>
      <c r="E15" s="2" t="s">
        <v>154</v>
      </c>
      <c r="F15" s="2">
        <v>21</v>
      </c>
      <c r="G15" s="2">
        <v>10</v>
      </c>
      <c r="H15" s="2">
        <v>3</v>
      </c>
      <c r="I15" s="2">
        <v>9</v>
      </c>
      <c r="J15" s="2">
        <v>2</v>
      </c>
      <c r="K15" s="2">
        <v>-1</v>
      </c>
      <c r="L15" s="2">
        <v>-4</v>
      </c>
      <c r="M15" s="2">
        <v>-4</v>
      </c>
      <c r="N15" s="2">
        <v>-6</v>
      </c>
    </row>
    <row r="16" spans="1:14" x14ac:dyDescent="0.2">
      <c r="A16" s="1" t="s">
        <v>17</v>
      </c>
      <c r="B16" s="1">
        <v>7</v>
      </c>
      <c r="E16" s="2" t="s">
        <v>155</v>
      </c>
      <c r="F16" s="2">
        <v>10</v>
      </c>
      <c r="G16" s="2">
        <v>27</v>
      </c>
      <c r="H16" s="2">
        <v>23</v>
      </c>
      <c r="I16" s="2">
        <v>15</v>
      </c>
      <c r="J16" s="2">
        <v>-21</v>
      </c>
      <c r="K16" s="2">
        <v>23</v>
      </c>
      <c r="L16" s="2">
        <v>10</v>
      </c>
      <c r="M16" s="2">
        <v>19</v>
      </c>
      <c r="N16" s="2">
        <v>-8</v>
      </c>
    </row>
    <row r="17" spans="1:14" x14ac:dyDescent="0.2">
      <c r="A17" s="1" t="s">
        <v>16</v>
      </c>
      <c r="B17" s="1">
        <v>6</v>
      </c>
      <c r="C17" s="37" t="s">
        <v>56</v>
      </c>
      <c r="D17" s="1"/>
      <c r="E17" s="2" t="s">
        <v>157</v>
      </c>
      <c r="F17" s="2">
        <v>53</v>
      </c>
      <c r="G17" s="2">
        <v>50</v>
      </c>
      <c r="H17" s="2">
        <v>12</v>
      </c>
      <c r="I17" s="2">
        <v>19</v>
      </c>
      <c r="J17" s="2">
        <v>22</v>
      </c>
      <c r="K17" s="2">
        <v>1</v>
      </c>
      <c r="L17" s="2">
        <v>25</v>
      </c>
      <c r="M17" s="2">
        <v>-8</v>
      </c>
      <c r="N17" s="2">
        <v>10</v>
      </c>
    </row>
    <row r="18" spans="1:14" x14ac:dyDescent="0.2">
      <c r="A18" s="1" t="s">
        <v>15</v>
      </c>
      <c r="B18" s="1">
        <v>5</v>
      </c>
      <c r="C18" s="1" t="s">
        <v>57</v>
      </c>
      <c r="D18" s="1">
        <v>5</v>
      </c>
      <c r="E18" s="2" t="s">
        <v>158</v>
      </c>
      <c r="F18" s="2">
        <v>30</v>
      </c>
      <c r="G18" s="2">
        <v>45</v>
      </c>
      <c r="H18" s="2">
        <v>40</v>
      </c>
      <c r="I18" s="2">
        <v>34</v>
      </c>
      <c r="J18" s="5">
        <v>20</v>
      </c>
      <c r="K18" s="96">
        <v>36</v>
      </c>
      <c r="L18" s="2">
        <v>14</v>
      </c>
      <c r="M18" s="2">
        <v>18</v>
      </c>
      <c r="N18" s="2">
        <v>29</v>
      </c>
    </row>
    <row r="19" spans="1:14" x14ac:dyDescent="0.2">
      <c r="A19" s="1" t="s">
        <v>14</v>
      </c>
      <c r="B19" s="1">
        <v>4</v>
      </c>
      <c r="C19" s="1">
        <v>21</v>
      </c>
      <c r="D19" s="1">
        <v>5</v>
      </c>
      <c r="E19" s="2" t="s">
        <v>161</v>
      </c>
      <c r="F19" s="2">
        <v>22</v>
      </c>
      <c r="G19" s="2">
        <v>9</v>
      </c>
      <c r="H19" s="2">
        <v>33</v>
      </c>
      <c r="I19" s="6">
        <v>39</v>
      </c>
      <c r="J19" s="186">
        <v>14</v>
      </c>
      <c r="K19" s="4">
        <v>15</v>
      </c>
      <c r="L19" s="96">
        <v>10</v>
      </c>
      <c r="M19" s="2">
        <v>11</v>
      </c>
      <c r="N19" s="2">
        <v>36</v>
      </c>
    </row>
    <row r="20" spans="1:14" x14ac:dyDescent="0.2">
      <c r="A20" s="1" t="s">
        <v>13</v>
      </c>
      <c r="B20" s="1">
        <v>3</v>
      </c>
      <c r="C20" s="1" t="s">
        <v>58</v>
      </c>
      <c r="D20" s="1">
        <v>5</v>
      </c>
      <c r="E20" s="2" t="s">
        <v>162</v>
      </c>
      <c r="F20" s="2">
        <v>67</v>
      </c>
      <c r="G20" s="2">
        <v>20</v>
      </c>
      <c r="H20" s="2">
        <v>32</v>
      </c>
      <c r="I20" s="212"/>
      <c r="J20" s="3">
        <v>28</v>
      </c>
      <c r="K20" s="96">
        <v>38</v>
      </c>
      <c r="L20" s="2">
        <v>5</v>
      </c>
      <c r="M20" s="212"/>
      <c r="N20" s="2">
        <v>38</v>
      </c>
    </row>
    <row r="21" spans="1:14" x14ac:dyDescent="0.2">
      <c r="A21" s="1" t="s">
        <v>12</v>
      </c>
      <c r="B21" s="1">
        <v>2</v>
      </c>
      <c r="C21" s="1" t="s">
        <v>59</v>
      </c>
      <c r="D21" s="1">
        <v>5</v>
      </c>
      <c r="E21" s="2" t="s">
        <v>163</v>
      </c>
      <c r="F21" s="2">
        <v>29</v>
      </c>
      <c r="G21" s="2">
        <v>13</v>
      </c>
      <c r="H21" s="2">
        <v>23</v>
      </c>
      <c r="I21" s="2">
        <v>9</v>
      </c>
      <c r="J21" s="2">
        <v>41</v>
      </c>
      <c r="K21" s="2">
        <v>21</v>
      </c>
      <c r="L21" s="2">
        <v>35</v>
      </c>
      <c r="M21" s="212"/>
      <c r="N21" s="212"/>
    </row>
    <row r="22" spans="1:14" x14ac:dyDescent="0.2">
      <c r="A22" s="1" t="s">
        <v>11</v>
      </c>
      <c r="B22" s="1">
        <v>1</v>
      </c>
      <c r="C22" s="1" t="s">
        <v>60</v>
      </c>
      <c r="D22" s="1">
        <v>5</v>
      </c>
      <c r="E22" s="2" t="s">
        <v>164</v>
      </c>
      <c r="F22" s="2">
        <v>43</v>
      </c>
      <c r="G22" s="2">
        <v>42</v>
      </c>
      <c r="H22" s="2">
        <v>-3</v>
      </c>
      <c r="I22" s="2">
        <v>50</v>
      </c>
      <c r="J22" s="2">
        <v>31</v>
      </c>
      <c r="K22" s="2">
        <v>33</v>
      </c>
      <c r="L22" s="2">
        <v>9</v>
      </c>
      <c r="M22" s="2">
        <v>15</v>
      </c>
      <c r="N22" s="2">
        <v>2</v>
      </c>
    </row>
    <row r="23" spans="1:14" x14ac:dyDescent="0.2">
      <c r="A23" s="7" t="s">
        <v>35</v>
      </c>
      <c r="B23" s="7">
        <v>0</v>
      </c>
      <c r="C23" s="1" t="s">
        <v>63</v>
      </c>
      <c r="D23" s="1">
        <v>2</v>
      </c>
      <c r="E23" s="2" t="s">
        <v>165</v>
      </c>
      <c r="F23" s="2">
        <v>13</v>
      </c>
      <c r="G23" s="2">
        <v>20</v>
      </c>
      <c r="H23" s="2">
        <v>-1</v>
      </c>
      <c r="I23" s="2">
        <v>47</v>
      </c>
      <c r="J23" s="2">
        <v>18</v>
      </c>
      <c r="K23" s="2">
        <v>-7</v>
      </c>
      <c r="L23" s="2">
        <v>14</v>
      </c>
      <c r="M23" s="2">
        <v>15</v>
      </c>
      <c r="N23" s="2">
        <v>4</v>
      </c>
    </row>
    <row r="24" spans="1:14" x14ac:dyDescent="0.2">
      <c r="A24" s="1" t="s">
        <v>36</v>
      </c>
      <c r="B24" s="1">
        <v>-1</v>
      </c>
      <c r="C24" s="1" t="s">
        <v>68</v>
      </c>
      <c r="D24" s="1">
        <v>2</v>
      </c>
      <c r="E24" s="2" t="s">
        <v>174</v>
      </c>
      <c r="F24" s="2">
        <v>21</v>
      </c>
      <c r="G24" s="2">
        <v>33</v>
      </c>
      <c r="H24" s="2">
        <v>16</v>
      </c>
      <c r="I24" s="2">
        <v>18</v>
      </c>
      <c r="J24" s="2">
        <v>31</v>
      </c>
      <c r="K24" s="2">
        <v>24</v>
      </c>
      <c r="L24" s="2">
        <v>18</v>
      </c>
      <c r="M24" s="2">
        <v>44</v>
      </c>
      <c r="N24" s="2">
        <v>10</v>
      </c>
    </row>
    <row r="25" spans="1:14" x14ac:dyDescent="0.2">
      <c r="A25" s="1" t="s">
        <v>37</v>
      </c>
      <c r="B25" s="1">
        <v>-2</v>
      </c>
      <c r="E25" s="2" t="s">
        <v>177</v>
      </c>
      <c r="F25" s="2">
        <v>8</v>
      </c>
      <c r="G25" s="2">
        <v>10</v>
      </c>
      <c r="H25" s="2">
        <v>6</v>
      </c>
      <c r="I25" s="2">
        <v>8</v>
      </c>
      <c r="J25" s="2">
        <v>4</v>
      </c>
      <c r="K25" s="2">
        <v>6</v>
      </c>
      <c r="L25" s="2">
        <v>4</v>
      </c>
      <c r="M25" s="2">
        <v>0</v>
      </c>
      <c r="N25" s="2">
        <v>10</v>
      </c>
    </row>
    <row r="26" spans="1:14" x14ac:dyDescent="0.2">
      <c r="A26" s="1" t="s">
        <v>38</v>
      </c>
      <c r="B26" s="1">
        <v>-3</v>
      </c>
      <c r="E26" s="2" t="s">
        <v>178</v>
      </c>
      <c r="F26" s="2">
        <v>26</v>
      </c>
      <c r="G26" s="2">
        <v>52</v>
      </c>
      <c r="H26" s="2">
        <v>56</v>
      </c>
      <c r="I26" s="2">
        <v>24</v>
      </c>
      <c r="J26" s="212"/>
      <c r="K26" s="212"/>
      <c r="L26" s="2">
        <v>16</v>
      </c>
      <c r="M26" s="212"/>
      <c r="N26" s="2"/>
    </row>
    <row r="27" spans="1:14" x14ac:dyDescent="0.2">
      <c r="A27" s="1" t="s">
        <v>39</v>
      </c>
      <c r="B27" s="1">
        <v>-4</v>
      </c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">
      <c r="A28" s="1" t="s">
        <v>40</v>
      </c>
      <c r="B28" s="1">
        <v>-5</v>
      </c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">
      <c r="A29" s="1" t="s">
        <v>41</v>
      </c>
      <c r="B29" s="1">
        <v>-6</v>
      </c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">
      <c r="A30" s="1" t="s">
        <v>42</v>
      </c>
      <c r="B30" s="1">
        <v>-7</v>
      </c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">
      <c r="A31" s="1" t="s">
        <v>43</v>
      </c>
      <c r="B31" s="1">
        <v>-8</v>
      </c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">
      <c r="A32" s="1" t="s">
        <v>44</v>
      </c>
      <c r="B32" s="1">
        <v>-9</v>
      </c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">
      <c r="A33" s="1" t="s">
        <v>45</v>
      </c>
      <c r="B33" s="1">
        <v>-10</v>
      </c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">
      <c r="A34" s="1" t="s">
        <v>46</v>
      </c>
      <c r="B34" s="1">
        <v>-11</v>
      </c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">
      <c r="A35" s="1" t="s">
        <v>47</v>
      </c>
      <c r="B35" s="1">
        <v>-12</v>
      </c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">
      <c r="A36" s="1" t="s">
        <v>48</v>
      </c>
      <c r="B36" s="1">
        <v>-13</v>
      </c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A37" s="1" t="s">
        <v>49</v>
      </c>
      <c r="B37" s="1">
        <v>-14</v>
      </c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A38" s="1" t="s">
        <v>50</v>
      </c>
      <c r="B38" s="1">
        <v>-15</v>
      </c>
      <c r="E38" s="2"/>
      <c r="F38" s="2">
        <f t="shared" ref="F38:N38" si="0">SUM(F3:F37)</f>
        <v>594</v>
      </c>
      <c r="G38" s="2">
        <f t="shared" si="0"/>
        <v>587</v>
      </c>
      <c r="H38" s="2">
        <f t="shared" si="0"/>
        <v>542</v>
      </c>
      <c r="I38" s="2">
        <f t="shared" si="0"/>
        <v>407</v>
      </c>
      <c r="J38" s="2">
        <f t="shared" si="0"/>
        <v>272</v>
      </c>
      <c r="K38" s="2">
        <f t="shared" si="0"/>
        <v>265</v>
      </c>
      <c r="L38" s="2">
        <f t="shared" si="0"/>
        <v>262</v>
      </c>
      <c r="M38" s="2">
        <f t="shared" si="0"/>
        <v>200</v>
      </c>
      <c r="N38" s="2">
        <f t="shared" si="0"/>
        <v>140</v>
      </c>
    </row>
    <row r="39" spans="1:14" x14ac:dyDescent="0.2">
      <c r="A39" s="1" t="s">
        <v>51</v>
      </c>
      <c r="B39" s="1">
        <v>-16</v>
      </c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">
      <c r="A40" s="1" t="s">
        <v>52</v>
      </c>
      <c r="B40" s="1">
        <v>-17</v>
      </c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">
      <c r="A41" s="1" t="s">
        <v>53</v>
      </c>
      <c r="B41" s="1">
        <v>-18</v>
      </c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">
      <c r="A42" s="1" t="s">
        <v>54</v>
      </c>
      <c r="B42" s="1">
        <v>-19</v>
      </c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">
      <c r="A43" s="1" t="s">
        <v>55</v>
      </c>
      <c r="B43" s="1">
        <v>-20</v>
      </c>
      <c r="E43" s="9"/>
      <c r="F43" s="9"/>
      <c r="G43" s="9"/>
      <c r="H43" s="9"/>
      <c r="I43" s="9"/>
      <c r="J43" s="9"/>
      <c r="K43" s="9"/>
      <c r="L43" s="9"/>
      <c r="M43" s="9"/>
      <c r="N43" s="9"/>
    </row>
    <row r="84" spans="4:5" x14ac:dyDescent="0.2">
      <c r="D84" s="197"/>
      <c r="E84" s="196"/>
    </row>
    <row r="144" spans="4:4" x14ac:dyDescent="0.2">
      <c r="D144" s="197"/>
    </row>
    <row r="313" spans="4:10" x14ac:dyDescent="0.2">
      <c r="D313" s="198"/>
      <c r="E313" s="199"/>
      <c r="F313" s="199"/>
      <c r="G313" s="199"/>
      <c r="H313" s="199"/>
      <c r="I313" s="199"/>
      <c r="J313" s="200"/>
    </row>
  </sheetData>
  <sortState columnSort="1" ref="F2:N38">
    <sortCondition descending="1" ref="F38:N38"/>
  </sortState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Point Race</vt:lpstr>
    </vt:vector>
  </TitlesOfParts>
  <Company>NSCSD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Tfeeney</dc:creator>
  <cp:lastModifiedBy>Microsoft Office User</cp:lastModifiedBy>
  <cp:lastPrinted>2017-01-25T18:14:13Z</cp:lastPrinted>
  <dcterms:created xsi:type="dcterms:W3CDTF">2013-12-03T13:13:12Z</dcterms:created>
  <dcterms:modified xsi:type="dcterms:W3CDTF">2017-10-23T14:43:17Z</dcterms:modified>
</cp:coreProperties>
</file>